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2020\Soutěže 2020\3-Maršíková 2020\Oprava trati v úseku Ledeč nad Sázavou - Vlastějovice - II. etapa\ZD\Díl 4 SOUPIS PRACÍ S VÝKAZEM VÝMĚR\"/>
    </mc:Choice>
  </mc:AlternateContent>
  <bookViews>
    <workbookView xWindow="0" yWindow="0" windowWidth="28800" windowHeight="12315"/>
  </bookViews>
  <sheets>
    <sheet name="Rekapitulace stavby" sheetId="1" r:id="rId1"/>
    <sheet name="01 - Oprava koleje od km ..." sheetId="2" r:id="rId2"/>
    <sheet name="02 - Oprava zhlaví Ledeč n-S" sheetId="3" r:id="rId3"/>
    <sheet name="03 - VRN" sheetId="4" r:id="rId4"/>
  </sheets>
  <definedNames>
    <definedName name="_xlnm._FilterDatabase" localSheetId="1" hidden="1">'01 - Oprava koleje od km ...'!$C$123:$K$671</definedName>
    <definedName name="_xlnm._FilterDatabase" localSheetId="2" hidden="1">'02 - Oprava zhlaví Ledeč n-S'!$C$118:$K$376</definedName>
    <definedName name="_xlnm._FilterDatabase" localSheetId="3" hidden="1">'03 - VRN'!$C$116:$K$150</definedName>
    <definedName name="_xlnm.Print_Titles" localSheetId="1">'01 - Oprava koleje od km ...'!$123:$123</definedName>
    <definedName name="_xlnm.Print_Titles" localSheetId="2">'02 - Oprava zhlaví Ledeč n-S'!$118:$118</definedName>
    <definedName name="_xlnm.Print_Titles" localSheetId="3">'03 - VRN'!$116:$116</definedName>
    <definedName name="_xlnm.Print_Titles" localSheetId="0">'Rekapitulace stavby'!$92:$92</definedName>
    <definedName name="_xlnm.Print_Area" localSheetId="1">'01 - Oprava koleje od km ...'!$C$4:$J$76,'01 - Oprava koleje od km ...'!$C$82:$J$105,'01 - Oprava koleje od km ...'!$C$111:$J$671</definedName>
    <definedName name="_xlnm.Print_Area" localSheetId="2">'02 - Oprava zhlaví Ledeč n-S'!$C$4:$J$76,'02 - Oprava zhlaví Ledeč n-S'!$C$82:$J$100,'02 - Oprava zhlaví Ledeč n-S'!$C$106:$J$376</definedName>
    <definedName name="_xlnm.Print_Area" localSheetId="3">'03 - VRN'!$C$4:$J$76,'03 - VRN'!$C$82:$J$98,'03 - VRN'!$C$104:$J$150</definedName>
    <definedName name="_xlnm.Print_Area" localSheetId="0">'Rekapitulace stavby'!$D$4:$AO$76,'Rekapitulace stavby'!$C$82:$AQ$98</definedName>
  </definedNames>
  <calcPr calcId="162913"/>
</workbook>
</file>

<file path=xl/calcChain.xml><?xml version="1.0" encoding="utf-8"?>
<calcChain xmlns="http://schemas.openxmlformats.org/spreadsheetml/2006/main">
  <c r="J37" i="4" l="1"/>
  <c r="J36" i="4"/>
  <c r="AY97" i="1" s="1"/>
  <c r="J35" i="4"/>
  <c r="AX97" i="1"/>
  <c r="BI149" i="4"/>
  <c r="BH149" i="4"/>
  <c r="BG149" i="4"/>
  <c r="BF149" i="4"/>
  <c r="T149" i="4"/>
  <c r="R149" i="4"/>
  <c r="P149" i="4"/>
  <c r="BI146" i="4"/>
  <c r="BH146" i="4"/>
  <c r="BG146" i="4"/>
  <c r="BF146" i="4"/>
  <c r="T146" i="4"/>
  <c r="R146" i="4"/>
  <c r="P146" i="4"/>
  <c r="BI143" i="4"/>
  <c r="BH143" i="4"/>
  <c r="BG143" i="4"/>
  <c r="BF143" i="4"/>
  <c r="T143" i="4"/>
  <c r="R143" i="4"/>
  <c r="P143" i="4"/>
  <c r="BI141" i="4"/>
  <c r="BH141" i="4"/>
  <c r="BG141" i="4"/>
  <c r="BF141" i="4"/>
  <c r="T141" i="4"/>
  <c r="R141" i="4"/>
  <c r="P141" i="4"/>
  <c r="BI139" i="4"/>
  <c r="BH139" i="4"/>
  <c r="BG139" i="4"/>
  <c r="BF139" i="4"/>
  <c r="T139" i="4"/>
  <c r="R139" i="4"/>
  <c r="P139" i="4"/>
  <c r="BI135" i="4"/>
  <c r="BH135" i="4"/>
  <c r="BG135" i="4"/>
  <c r="BF135" i="4"/>
  <c r="T135" i="4"/>
  <c r="R135" i="4"/>
  <c r="P135" i="4"/>
  <c r="BI131" i="4"/>
  <c r="BH131" i="4"/>
  <c r="BG131" i="4"/>
  <c r="BF131" i="4"/>
  <c r="T131" i="4"/>
  <c r="R131" i="4"/>
  <c r="P131" i="4"/>
  <c r="BI127" i="4"/>
  <c r="BH127" i="4"/>
  <c r="BG127" i="4"/>
  <c r="BF127" i="4"/>
  <c r="T127" i="4"/>
  <c r="R127" i="4"/>
  <c r="P127" i="4"/>
  <c r="BI123" i="4"/>
  <c r="BH123" i="4"/>
  <c r="BG123" i="4"/>
  <c r="BF123" i="4"/>
  <c r="T123" i="4"/>
  <c r="R123" i="4"/>
  <c r="P123" i="4"/>
  <c r="BI119" i="4"/>
  <c r="BH119" i="4"/>
  <c r="BG119" i="4"/>
  <c r="BF119" i="4"/>
  <c r="T119" i="4"/>
  <c r="R119" i="4"/>
  <c r="P119" i="4"/>
  <c r="J114" i="4"/>
  <c r="J113" i="4"/>
  <c r="F113" i="4"/>
  <c r="F111" i="4"/>
  <c r="E109" i="4"/>
  <c r="J92" i="4"/>
  <c r="J91" i="4"/>
  <c r="F91" i="4"/>
  <c r="F89" i="4"/>
  <c r="E87" i="4"/>
  <c r="J18" i="4"/>
  <c r="E18" i="4"/>
  <c r="F114" i="4" s="1"/>
  <c r="J17" i="4"/>
  <c r="J12" i="4"/>
  <c r="J111" i="4"/>
  <c r="E7" i="4"/>
  <c r="E107" i="4" s="1"/>
  <c r="J37" i="3"/>
  <c r="J36" i="3"/>
  <c r="AY96" i="1" s="1"/>
  <c r="J35" i="3"/>
  <c r="AX96" i="1"/>
  <c r="BI373" i="3"/>
  <c r="BH373" i="3"/>
  <c r="BG373" i="3"/>
  <c r="BF373" i="3"/>
  <c r="T373" i="3"/>
  <c r="R373" i="3"/>
  <c r="P373" i="3"/>
  <c r="BI369" i="3"/>
  <c r="BH369" i="3"/>
  <c r="BG369" i="3"/>
  <c r="BF369" i="3"/>
  <c r="T369" i="3"/>
  <c r="R369" i="3"/>
  <c r="P369" i="3"/>
  <c r="BI364" i="3"/>
  <c r="BH364" i="3"/>
  <c r="BG364" i="3"/>
  <c r="BF364" i="3"/>
  <c r="T364" i="3"/>
  <c r="R364" i="3"/>
  <c r="P364" i="3"/>
  <c r="BI359" i="3"/>
  <c r="BH359" i="3"/>
  <c r="BG359" i="3"/>
  <c r="BF359" i="3"/>
  <c r="T359" i="3"/>
  <c r="R359" i="3"/>
  <c r="P359" i="3"/>
  <c r="BI357" i="3"/>
  <c r="BH357" i="3"/>
  <c r="BG357" i="3"/>
  <c r="BF357" i="3"/>
  <c r="T357" i="3"/>
  <c r="R357" i="3"/>
  <c r="P357" i="3"/>
  <c r="BI354" i="3"/>
  <c r="BH354" i="3"/>
  <c r="BG354" i="3"/>
  <c r="BF354" i="3"/>
  <c r="T354" i="3"/>
  <c r="R354" i="3"/>
  <c r="P354" i="3"/>
  <c r="BI350" i="3"/>
  <c r="BH350" i="3"/>
  <c r="BG350" i="3"/>
  <c r="BF350" i="3"/>
  <c r="T350" i="3"/>
  <c r="R350" i="3"/>
  <c r="P350" i="3"/>
  <c r="BI343" i="3"/>
  <c r="BH343" i="3"/>
  <c r="BG343" i="3"/>
  <c r="BF343" i="3"/>
  <c r="T343" i="3"/>
  <c r="R343" i="3"/>
  <c r="P343" i="3"/>
  <c r="BI334" i="3"/>
  <c r="BH334" i="3"/>
  <c r="BG334" i="3"/>
  <c r="BF334" i="3"/>
  <c r="T334" i="3"/>
  <c r="R334" i="3"/>
  <c r="P334" i="3"/>
  <c r="BI330" i="3"/>
  <c r="BH330" i="3"/>
  <c r="BG330" i="3"/>
  <c r="BF330" i="3"/>
  <c r="T330" i="3"/>
  <c r="R330" i="3"/>
  <c r="P330" i="3"/>
  <c r="BI325" i="3"/>
  <c r="BH325" i="3"/>
  <c r="BG325" i="3"/>
  <c r="BF325" i="3"/>
  <c r="T325" i="3"/>
  <c r="R325" i="3"/>
  <c r="P325" i="3"/>
  <c r="BI320" i="3"/>
  <c r="BH320" i="3"/>
  <c r="BG320" i="3"/>
  <c r="BF320" i="3"/>
  <c r="T320" i="3"/>
  <c r="R320" i="3"/>
  <c r="P320" i="3"/>
  <c r="BI316" i="3"/>
  <c r="BH316" i="3"/>
  <c r="BG316" i="3"/>
  <c r="BF316" i="3"/>
  <c r="T316" i="3"/>
  <c r="R316" i="3"/>
  <c r="P316" i="3"/>
  <c r="BI313" i="3"/>
  <c r="BH313" i="3"/>
  <c r="BG313" i="3"/>
  <c r="BF313" i="3"/>
  <c r="T313" i="3"/>
  <c r="R313" i="3"/>
  <c r="P313" i="3"/>
  <c r="BI310" i="3"/>
  <c r="BH310" i="3"/>
  <c r="BG310" i="3"/>
  <c r="BF310" i="3"/>
  <c r="T310" i="3"/>
  <c r="R310" i="3"/>
  <c r="P310" i="3"/>
  <c r="BI307" i="3"/>
  <c r="BH307" i="3"/>
  <c r="BG307" i="3"/>
  <c r="BF307" i="3"/>
  <c r="T307" i="3"/>
  <c r="R307" i="3"/>
  <c r="P307" i="3"/>
  <c r="BI303" i="3"/>
  <c r="BH303" i="3"/>
  <c r="BG303" i="3"/>
  <c r="BF303" i="3"/>
  <c r="T303" i="3"/>
  <c r="R303" i="3"/>
  <c r="P303" i="3"/>
  <c r="BI300" i="3"/>
  <c r="BH300" i="3"/>
  <c r="BG300" i="3"/>
  <c r="BF300" i="3"/>
  <c r="T300" i="3"/>
  <c r="R300" i="3"/>
  <c r="P300" i="3"/>
  <c r="BI297" i="3"/>
  <c r="BH297" i="3"/>
  <c r="BG297" i="3"/>
  <c r="BF297" i="3"/>
  <c r="T297" i="3"/>
  <c r="R297" i="3"/>
  <c r="P297" i="3"/>
  <c r="BI294" i="3"/>
  <c r="BH294" i="3"/>
  <c r="BG294" i="3"/>
  <c r="BF294" i="3"/>
  <c r="T294" i="3"/>
  <c r="R294" i="3"/>
  <c r="P294" i="3"/>
  <c r="BI291" i="3"/>
  <c r="BH291" i="3"/>
  <c r="BG291" i="3"/>
  <c r="BF291" i="3"/>
  <c r="T291" i="3"/>
  <c r="R291" i="3"/>
  <c r="P291" i="3"/>
  <c r="BI288" i="3"/>
  <c r="BH288" i="3"/>
  <c r="BG288" i="3"/>
  <c r="BF288" i="3"/>
  <c r="T288" i="3"/>
  <c r="R288" i="3"/>
  <c r="P288" i="3"/>
  <c r="BI285" i="3"/>
  <c r="BH285" i="3"/>
  <c r="BG285" i="3"/>
  <c r="BF285" i="3"/>
  <c r="T285" i="3"/>
  <c r="R285" i="3"/>
  <c r="P285" i="3"/>
  <c r="BI282" i="3"/>
  <c r="BH282" i="3"/>
  <c r="BG282" i="3"/>
  <c r="BF282" i="3"/>
  <c r="T282" i="3"/>
  <c r="R282" i="3"/>
  <c r="P282" i="3"/>
  <c r="BI279" i="3"/>
  <c r="BH279" i="3"/>
  <c r="BG279" i="3"/>
  <c r="BF279" i="3"/>
  <c r="T279" i="3"/>
  <c r="R279" i="3"/>
  <c r="P279" i="3"/>
  <c r="BI276" i="3"/>
  <c r="BH276" i="3"/>
  <c r="BG276" i="3"/>
  <c r="BF276" i="3"/>
  <c r="T276" i="3"/>
  <c r="R276" i="3"/>
  <c r="P276" i="3"/>
  <c r="BI269" i="3"/>
  <c r="BH269" i="3"/>
  <c r="BG269" i="3"/>
  <c r="BF269" i="3"/>
  <c r="T269" i="3"/>
  <c r="R269" i="3"/>
  <c r="P269" i="3"/>
  <c r="BI260" i="3"/>
  <c r="BH260" i="3"/>
  <c r="BG260" i="3"/>
  <c r="BF260" i="3"/>
  <c r="T260" i="3"/>
  <c r="R260" i="3"/>
  <c r="P260" i="3"/>
  <c r="BI255" i="3"/>
  <c r="BH255" i="3"/>
  <c r="BG255" i="3"/>
  <c r="BF255" i="3"/>
  <c r="T255" i="3"/>
  <c r="R255" i="3"/>
  <c r="P255" i="3"/>
  <c r="BI248" i="3"/>
  <c r="BH248" i="3"/>
  <c r="BG248" i="3"/>
  <c r="BF248" i="3"/>
  <c r="T248" i="3"/>
  <c r="R248" i="3"/>
  <c r="P248" i="3"/>
  <c r="BI239" i="3"/>
  <c r="BH239" i="3"/>
  <c r="BG239" i="3"/>
  <c r="BF239" i="3"/>
  <c r="T239" i="3"/>
  <c r="R239" i="3"/>
  <c r="P239" i="3"/>
  <c r="BI236" i="3"/>
  <c r="BH236" i="3"/>
  <c r="BG236" i="3"/>
  <c r="BF236" i="3"/>
  <c r="T236" i="3"/>
  <c r="R236" i="3"/>
  <c r="P236" i="3"/>
  <c r="BI233" i="3"/>
  <c r="BH233" i="3"/>
  <c r="BG233" i="3"/>
  <c r="BF233" i="3"/>
  <c r="T233" i="3"/>
  <c r="R233" i="3"/>
  <c r="P233" i="3"/>
  <c r="BI230" i="3"/>
  <c r="BH230" i="3"/>
  <c r="BG230" i="3"/>
  <c r="BF230" i="3"/>
  <c r="T230" i="3"/>
  <c r="R230" i="3"/>
  <c r="P230" i="3"/>
  <c r="BI227" i="3"/>
  <c r="BH227" i="3"/>
  <c r="BG227" i="3"/>
  <c r="BF227" i="3"/>
  <c r="T227" i="3"/>
  <c r="R227" i="3"/>
  <c r="P227" i="3"/>
  <c r="BI223" i="3"/>
  <c r="BH223" i="3"/>
  <c r="BG223" i="3"/>
  <c r="BF223" i="3"/>
  <c r="T223" i="3"/>
  <c r="R223" i="3"/>
  <c r="P223" i="3"/>
  <c r="BI220" i="3"/>
  <c r="BH220" i="3"/>
  <c r="BG220" i="3"/>
  <c r="BF220" i="3"/>
  <c r="T220" i="3"/>
  <c r="R220" i="3"/>
  <c r="P220" i="3"/>
  <c r="BI217" i="3"/>
  <c r="BH217" i="3"/>
  <c r="BG217" i="3"/>
  <c r="BF217" i="3"/>
  <c r="T217" i="3"/>
  <c r="R217" i="3"/>
  <c r="P217" i="3"/>
  <c r="BI214" i="3"/>
  <c r="BH214" i="3"/>
  <c r="BG214" i="3"/>
  <c r="BF214" i="3"/>
  <c r="T214" i="3"/>
  <c r="R214" i="3"/>
  <c r="P214" i="3"/>
  <c r="BI210" i="3"/>
  <c r="BH210" i="3"/>
  <c r="BG210" i="3"/>
  <c r="BF210" i="3"/>
  <c r="T210" i="3"/>
  <c r="R210" i="3"/>
  <c r="P210" i="3"/>
  <c r="BI203" i="3"/>
  <c r="BH203" i="3"/>
  <c r="BG203" i="3"/>
  <c r="BF203" i="3"/>
  <c r="T203" i="3"/>
  <c r="R203" i="3"/>
  <c r="P203" i="3"/>
  <c r="BI188" i="3"/>
  <c r="BH188" i="3"/>
  <c r="BG188" i="3"/>
  <c r="BF188" i="3"/>
  <c r="T188" i="3"/>
  <c r="R188" i="3"/>
  <c r="P188" i="3"/>
  <c r="BI173" i="3"/>
  <c r="BH173" i="3"/>
  <c r="BG173" i="3"/>
  <c r="BF173" i="3"/>
  <c r="T173" i="3"/>
  <c r="R173" i="3"/>
  <c r="P173" i="3"/>
  <c r="BI158" i="3"/>
  <c r="BH158" i="3"/>
  <c r="BG158" i="3"/>
  <c r="BF158" i="3"/>
  <c r="T158" i="3"/>
  <c r="R158" i="3"/>
  <c r="P158" i="3"/>
  <c r="BI137" i="3"/>
  <c r="BH137" i="3"/>
  <c r="BG137" i="3"/>
  <c r="BF137" i="3"/>
  <c r="T137" i="3"/>
  <c r="R137" i="3"/>
  <c r="P137" i="3"/>
  <c r="BI134" i="3"/>
  <c r="BH134" i="3"/>
  <c r="BG134" i="3"/>
  <c r="BF134" i="3"/>
  <c r="T134" i="3"/>
  <c r="R134" i="3"/>
  <c r="P134" i="3"/>
  <c r="BI131" i="3"/>
  <c r="BH131" i="3"/>
  <c r="BG131" i="3"/>
  <c r="BF131" i="3"/>
  <c r="T131" i="3"/>
  <c r="R131" i="3"/>
  <c r="P131" i="3"/>
  <c r="BI128" i="3"/>
  <c r="BH128" i="3"/>
  <c r="BG128" i="3"/>
  <c r="BF128" i="3"/>
  <c r="T128" i="3"/>
  <c r="R128" i="3"/>
  <c r="P128" i="3"/>
  <c r="BI125" i="3"/>
  <c r="BH125" i="3"/>
  <c r="BG125" i="3"/>
  <c r="BF125" i="3"/>
  <c r="T125" i="3"/>
  <c r="R125" i="3"/>
  <c r="P125" i="3"/>
  <c r="BI122" i="3"/>
  <c r="BH122" i="3"/>
  <c r="BG122" i="3"/>
  <c r="BF122" i="3"/>
  <c r="T122" i="3"/>
  <c r="R122" i="3"/>
  <c r="P122" i="3"/>
  <c r="J116" i="3"/>
  <c r="J115" i="3"/>
  <c r="F115" i="3"/>
  <c r="F113" i="3"/>
  <c r="E111" i="3"/>
  <c r="J92" i="3"/>
  <c r="J91" i="3"/>
  <c r="F91" i="3"/>
  <c r="F89" i="3"/>
  <c r="E87" i="3"/>
  <c r="J18" i="3"/>
  <c r="E18" i="3"/>
  <c r="F116" i="3"/>
  <c r="J17" i="3"/>
  <c r="J12" i="3"/>
  <c r="J113" i="3" s="1"/>
  <c r="E7" i="3"/>
  <c r="E109" i="3" s="1"/>
  <c r="J578" i="2"/>
  <c r="J264" i="2"/>
  <c r="J37" i="2"/>
  <c r="J36" i="2"/>
  <c r="AY95" i="1"/>
  <c r="J35" i="2"/>
  <c r="AX95" i="1"/>
  <c r="BI664" i="2"/>
  <c r="BH664" i="2"/>
  <c r="BG664" i="2"/>
  <c r="BF664" i="2"/>
  <c r="T664" i="2"/>
  <c r="R664" i="2"/>
  <c r="P664" i="2"/>
  <c r="BI659" i="2"/>
  <c r="BH659" i="2"/>
  <c r="BG659" i="2"/>
  <c r="BF659" i="2"/>
  <c r="T659" i="2"/>
  <c r="R659" i="2"/>
  <c r="P659" i="2"/>
  <c r="BI655" i="2"/>
  <c r="BH655" i="2"/>
  <c r="BG655" i="2"/>
  <c r="BF655" i="2"/>
  <c r="T655" i="2"/>
  <c r="R655" i="2"/>
  <c r="P655" i="2"/>
  <c r="BI651" i="2"/>
  <c r="BH651" i="2"/>
  <c r="BG651" i="2"/>
  <c r="BF651" i="2"/>
  <c r="T651" i="2"/>
  <c r="R651" i="2"/>
  <c r="P651" i="2"/>
  <c r="BI644" i="2"/>
  <c r="BH644" i="2"/>
  <c r="BG644" i="2"/>
  <c r="BF644" i="2"/>
  <c r="T644" i="2"/>
  <c r="R644" i="2"/>
  <c r="P644" i="2"/>
  <c r="BI641" i="2"/>
  <c r="BH641" i="2"/>
  <c r="BG641" i="2"/>
  <c r="BF641" i="2"/>
  <c r="T641" i="2"/>
  <c r="R641" i="2"/>
  <c r="P641" i="2"/>
  <c r="BI637" i="2"/>
  <c r="BH637" i="2"/>
  <c r="BG637" i="2"/>
  <c r="BF637" i="2"/>
  <c r="T637" i="2"/>
  <c r="R637" i="2"/>
  <c r="P637" i="2"/>
  <c r="BI630" i="2"/>
  <c r="BH630" i="2"/>
  <c r="BG630" i="2"/>
  <c r="BF630" i="2"/>
  <c r="T630" i="2"/>
  <c r="R630" i="2"/>
  <c r="P630" i="2"/>
  <c r="BI627" i="2"/>
  <c r="BH627" i="2"/>
  <c r="BG627" i="2"/>
  <c r="BF627" i="2"/>
  <c r="T627" i="2"/>
  <c r="R627" i="2"/>
  <c r="P627" i="2"/>
  <c r="BI622" i="2"/>
  <c r="BH622" i="2"/>
  <c r="BG622" i="2"/>
  <c r="BF622" i="2"/>
  <c r="T622" i="2"/>
  <c r="R622" i="2"/>
  <c r="P622" i="2"/>
  <c r="BI609" i="2"/>
  <c r="BH609" i="2"/>
  <c r="BG609" i="2"/>
  <c r="BF609" i="2"/>
  <c r="T609" i="2"/>
  <c r="R609" i="2"/>
  <c r="P609" i="2"/>
  <c r="BI599" i="2"/>
  <c r="BH599" i="2"/>
  <c r="BG599" i="2"/>
  <c r="BF599" i="2"/>
  <c r="T599" i="2"/>
  <c r="R599" i="2"/>
  <c r="P599" i="2"/>
  <c r="BI594" i="2"/>
  <c r="BH594" i="2"/>
  <c r="BG594" i="2"/>
  <c r="BF594" i="2"/>
  <c r="T594" i="2"/>
  <c r="R594" i="2"/>
  <c r="P594" i="2"/>
  <c r="BI589" i="2"/>
  <c r="BH589" i="2"/>
  <c r="BG589" i="2"/>
  <c r="BF589" i="2"/>
  <c r="T589" i="2"/>
  <c r="R589" i="2"/>
  <c r="P589" i="2"/>
  <c r="BI580" i="2"/>
  <c r="BH580" i="2"/>
  <c r="BG580" i="2"/>
  <c r="BF580" i="2"/>
  <c r="T580" i="2"/>
  <c r="R580" i="2"/>
  <c r="P580" i="2"/>
  <c r="J103" i="2"/>
  <c r="BI575" i="2"/>
  <c r="BH575" i="2"/>
  <c r="BG575" i="2"/>
  <c r="BF575" i="2"/>
  <c r="T575" i="2"/>
  <c r="R575" i="2"/>
  <c r="P575" i="2"/>
  <c r="BI572" i="2"/>
  <c r="BH572" i="2"/>
  <c r="BG572" i="2"/>
  <c r="BF572" i="2"/>
  <c r="T572" i="2"/>
  <c r="R572" i="2"/>
  <c r="P572" i="2"/>
  <c r="BI569" i="2"/>
  <c r="BH569" i="2"/>
  <c r="BG569" i="2"/>
  <c r="BF569" i="2"/>
  <c r="T569" i="2"/>
  <c r="R569" i="2"/>
  <c r="P569" i="2"/>
  <c r="BI566" i="2"/>
  <c r="BH566" i="2"/>
  <c r="BG566" i="2"/>
  <c r="BF566" i="2"/>
  <c r="T566" i="2"/>
  <c r="R566" i="2"/>
  <c r="P566" i="2"/>
  <c r="BI563" i="2"/>
  <c r="BH563" i="2"/>
  <c r="BG563" i="2"/>
  <c r="BF563" i="2"/>
  <c r="T563" i="2"/>
  <c r="R563" i="2"/>
  <c r="P563" i="2"/>
  <c r="BI560" i="2"/>
  <c r="BH560" i="2"/>
  <c r="BG560" i="2"/>
  <c r="BF560" i="2"/>
  <c r="T560" i="2"/>
  <c r="R560" i="2"/>
  <c r="P560" i="2"/>
  <c r="BI557" i="2"/>
  <c r="BH557" i="2"/>
  <c r="BG557" i="2"/>
  <c r="BF557" i="2"/>
  <c r="T557" i="2"/>
  <c r="R557" i="2"/>
  <c r="P557" i="2"/>
  <c r="BI554" i="2"/>
  <c r="BH554" i="2"/>
  <c r="BG554" i="2"/>
  <c r="BF554" i="2"/>
  <c r="T554" i="2"/>
  <c r="R554" i="2"/>
  <c r="P554" i="2"/>
  <c r="BI549" i="2"/>
  <c r="BH549" i="2"/>
  <c r="BG549" i="2"/>
  <c r="BF549" i="2"/>
  <c r="T549" i="2"/>
  <c r="R549" i="2"/>
  <c r="P549" i="2"/>
  <c r="BI545" i="2"/>
  <c r="BH545" i="2"/>
  <c r="BG545" i="2"/>
  <c r="BF545" i="2"/>
  <c r="T545" i="2"/>
  <c r="R545" i="2"/>
  <c r="P545" i="2"/>
  <c r="BI541" i="2"/>
  <c r="BH541" i="2"/>
  <c r="BG541" i="2"/>
  <c r="BF541" i="2"/>
  <c r="T541" i="2"/>
  <c r="R541" i="2"/>
  <c r="P541" i="2"/>
  <c r="BI537" i="2"/>
  <c r="BH537" i="2"/>
  <c r="BG537" i="2"/>
  <c r="BF537" i="2"/>
  <c r="T537" i="2"/>
  <c r="R537" i="2"/>
  <c r="P537" i="2"/>
  <c r="BI526" i="2"/>
  <c r="BH526" i="2"/>
  <c r="BG526" i="2"/>
  <c r="BF526" i="2"/>
  <c r="T526" i="2"/>
  <c r="R526" i="2"/>
  <c r="P526" i="2"/>
  <c r="BI515" i="2"/>
  <c r="BH515" i="2"/>
  <c r="BG515" i="2"/>
  <c r="BF515" i="2"/>
  <c r="T515" i="2"/>
  <c r="R515" i="2"/>
  <c r="P515" i="2"/>
  <c r="BI510" i="2"/>
  <c r="BH510" i="2"/>
  <c r="BG510" i="2"/>
  <c r="BF510" i="2"/>
  <c r="T510" i="2"/>
  <c r="R510" i="2"/>
  <c r="P510" i="2"/>
  <c r="BI505" i="2"/>
  <c r="BH505" i="2"/>
  <c r="BG505" i="2"/>
  <c r="BF505" i="2"/>
  <c r="T505" i="2"/>
  <c r="R505" i="2"/>
  <c r="P505" i="2"/>
  <c r="BI500" i="2"/>
  <c r="BH500" i="2"/>
  <c r="BG500" i="2"/>
  <c r="BF500" i="2"/>
  <c r="T500" i="2"/>
  <c r="R500" i="2"/>
  <c r="P500" i="2"/>
  <c r="BI495" i="2"/>
  <c r="BH495" i="2"/>
  <c r="BG495" i="2"/>
  <c r="BF495" i="2"/>
  <c r="T495" i="2"/>
  <c r="R495" i="2"/>
  <c r="P495" i="2"/>
  <c r="BI488" i="2"/>
  <c r="BH488" i="2"/>
  <c r="BG488" i="2"/>
  <c r="BF488" i="2"/>
  <c r="T488" i="2"/>
  <c r="R488" i="2"/>
  <c r="P488" i="2"/>
  <c r="BI485" i="2"/>
  <c r="BH485" i="2"/>
  <c r="BG485" i="2"/>
  <c r="BF485" i="2"/>
  <c r="T485" i="2"/>
  <c r="R485" i="2"/>
  <c r="P485" i="2"/>
  <c r="BI480" i="2"/>
  <c r="BH480" i="2"/>
  <c r="BG480" i="2"/>
  <c r="BF480" i="2"/>
  <c r="T480" i="2"/>
  <c r="R480" i="2"/>
  <c r="P480" i="2"/>
  <c r="BI475" i="2"/>
  <c r="BH475" i="2"/>
  <c r="BG475" i="2"/>
  <c r="BF475" i="2"/>
  <c r="T475" i="2"/>
  <c r="R475" i="2"/>
  <c r="P475" i="2"/>
  <c r="BI471" i="2"/>
  <c r="BH471" i="2"/>
  <c r="BG471" i="2"/>
  <c r="BF471" i="2"/>
  <c r="T471" i="2"/>
  <c r="R471" i="2"/>
  <c r="P471" i="2"/>
  <c r="BI467" i="2"/>
  <c r="BH467" i="2"/>
  <c r="BG467" i="2"/>
  <c r="BF467" i="2"/>
  <c r="T467" i="2"/>
  <c r="R467" i="2"/>
  <c r="P467" i="2"/>
  <c r="BI463" i="2"/>
  <c r="BH463" i="2"/>
  <c r="BG463" i="2"/>
  <c r="BF463" i="2"/>
  <c r="T463" i="2"/>
  <c r="R463" i="2"/>
  <c r="P463" i="2"/>
  <c r="BI459" i="2"/>
  <c r="BH459" i="2"/>
  <c r="BG459" i="2"/>
  <c r="BF459" i="2"/>
  <c r="T459" i="2"/>
  <c r="R459" i="2"/>
  <c r="P459" i="2"/>
  <c r="BI455" i="2"/>
  <c r="BH455" i="2"/>
  <c r="BG455" i="2"/>
  <c r="BF455" i="2"/>
  <c r="T455" i="2"/>
  <c r="R455" i="2"/>
  <c r="P455" i="2"/>
  <c r="BI451" i="2"/>
  <c r="BH451" i="2"/>
  <c r="BG451" i="2"/>
  <c r="BF451" i="2"/>
  <c r="T451" i="2"/>
  <c r="R451" i="2"/>
  <c r="P451" i="2"/>
  <c r="BI446" i="2"/>
  <c r="BH446" i="2"/>
  <c r="BG446" i="2"/>
  <c r="BF446" i="2"/>
  <c r="T446" i="2"/>
  <c r="R446" i="2"/>
  <c r="P446" i="2"/>
  <c r="BI441" i="2"/>
  <c r="BH441" i="2"/>
  <c r="BG441" i="2"/>
  <c r="BF441" i="2"/>
  <c r="T441" i="2"/>
  <c r="R441" i="2"/>
  <c r="P441" i="2"/>
  <c r="BI432" i="2"/>
  <c r="BH432" i="2"/>
  <c r="BG432" i="2"/>
  <c r="BF432" i="2"/>
  <c r="T432" i="2"/>
  <c r="R432" i="2"/>
  <c r="P432" i="2"/>
  <c r="BI423" i="2"/>
  <c r="BH423" i="2"/>
  <c r="BG423" i="2"/>
  <c r="BF423" i="2"/>
  <c r="T423" i="2"/>
  <c r="R423" i="2"/>
  <c r="P423" i="2"/>
  <c r="BI414" i="2"/>
  <c r="BH414" i="2"/>
  <c r="BG414" i="2"/>
  <c r="BF414" i="2"/>
  <c r="T414" i="2"/>
  <c r="R414" i="2"/>
  <c r="P414" i="2"/>
  <c r="BI405" i="2"/>
  <c r="BH405" i="2"/>
  <c r="BG405" i="2"/>
  <c r="BF405" i="2"/>
  <c r="T405" i="2"/>
  <c r="R405" i="2"/>
  <c r="P405" i="2"/>
  <c r="BI402" i="2"/>
  <c r="BH402" i="2"/>
  <c r="BG402" i="2"/>
  <c r="BF402" i="2"/>
  <c r="T402" i="2"/>
  <c r="R402" i="2"/>
  <c r="P402" i="2"/>
  <c r="BI393" i="2"/>
  <c r="BH393" i="2"/>
  <c r="BG393" i="2"/>
  <c r="BF393" i="2"/>
  <c r="T393" i="2"/>
  <c r="R393" i="2"/>
  <c r="P393" i="2"/>
  <c r="BI386" i="2"/>
  <c r="BH386" i="2"/>
  <c r="BG386" i="2"/>
  <c r="BF386" i="2"/>
  <c r="T386" i="2"/>
  <c r="R386" i="2"/>
  <c r="P386" i="2"/>
  <c r="BI377" i="2"/>
  <c r="BH377" i="2"/>
  <c r="BG377" i="2"/>
  <c r="BF377" i="2"/>
  <c r="T377" i="2"/>
  <c r="R377" i="2"/>
  <c r="P377" i="2"/>
  <c r="BI374" i="2"/>
  <c r="BH374" i="2"/>
  <c r="BG374" i="2"/>
  <c r="BF374" i="2"/>
  <c r="T374" i="2"/>
  <c r="R374" i="2"/>
  <c r="P374" i="2"/>
  <c r="BI367" i="2"/>
  <c r="BH367" i="2"/>
  <c r="BG367" i="2"/>
  <c r="BF367" i="2"/>
  <c r="T367" i="2"/>
  <c r="R367" i="2"/>
  <c r="P367" i="2"/>
  <c r="BI360" i="2"/>
  <c r="BH360" i="2"/>
  <c r="BG360" i="2"/>
  <c r="BF360" i="2"/>
  <c r="T360" i="2"/>
  <c r="R360" i="2"/>
  <c r="P360" i="2"/>
  <c r="BI353" i="2"/>
  <c r="BH353" i="2"/>
  <c r="BG353" i="2"/>
  <c r="BF353" i="2"/>
  <c r="T353" i="2"/>
  <c r="R353" i="2"/>
  <c r="P353" i="2"/>
  <c r="BI350" i="2"/>
  <c r="BH350" i="2"/>
  <c r="BG350" i="2"/>
  <c r="BF350" i="2"/>
  <c r="T350" i="2"/>
  <c r="R350" i="2"/>
  <c r="P350" i="2"/>
  <c r="BI345" i="2"/>
  <c r="BH345" i="2"/>
  <c r="BG345" i="2"/>
  <c r="BF345" i="2"/>
  <c r="T345" i="2"/>
  <c r="R345" i="2"/>
  <c r="P345" i="2"/>
  <c r="BI341" i="2"/>
  <c r="BH341" i="2"/>
  <c r="BG341" i="2"/>
  <c r="BF341" i="2"/>
  <c r="T341" i="2"/>
  <c r="R341" i="2"/>
  <c r="P341" i="2"/>
  <c r="BI338" i="2"/>
  <c r="BH338" i="2"/>
  <c r="BG338" i="2"/>
  <c r="BF338" i="2"/>
  <c r="T338" i="2"/>
  <c r="R338" i="2"/>
  <c r="P338" i="2"/>
  <c r="BI335" i="2"/>
  <c r="BH335" i="2"/>
  <c r="BG335" i="2"/>
  <c r="BF335" i="2"/>
  <c r="T335" i="2"/>
  <c r="R335" i="2"/>
  <c r="P335" i="2"/>
  <c r="BI332" i="2"/>
  <c r="BH332" i="2"/>
  <c r="BG332" i="2"/>
  <c r="BF332" i="2"/>
  <c r="T332" i="2"/>
  <c r="R332" i="2"/>
  <c r="P332" i="2"/>
  <c r="BI323" i="2"/>
  <c r="BH323" i="2"/>
  <c r="BG323" i="2"/>
  <c r="BF323" i="2"/>
  <c r="T323" i="2"/>
  <c r="R323" i="2"/>
  <c r="P323" i="2"/>
  <c r="BI314" i="2"/>
  <c r="BH314" i="2"/>
  <c r="BG314" i="2"/>
  <c r="BF314" i="2"/>
  <c r="T314" i="2"/>
  <c r="R314" i="2"/>
  <c r="P314" i="2"/>
  <c r="BI310" i="2"/>
  <c r="BH310" i="2"/>
  <c r="BG310" i="2"/>
  <c r="BF310" i="2"/>
  <c r="T310" i="2"/>
  <c r="R310" i="2"/>
  <c r="P310" i="2"/>
  <c r="BI307" i="2"/>
  <c r="BH307" i="2"/>
  <c r="BG307" i="2"/>
  <c r="BF307" i="2"/>
  <c r="T307" i="2"/>
  <c r="R307" i="2"/>
  <c r="P307" i="2"/>
  <c r="BI303" i="2"/>
  <c r="BH303" i="2"/>
  <c r="BG303" i="2"/>
  <c r="BF303" i="2"/>
  <c r="T303" i="2"/>
  <c r="R303" i="2"/>
  <c r="P303" i="2"/>
  <c r="BI299" i="2"/>
  <c r="BH299" i="2"/>
  <c r="BG299" i="2"/>
  <c r="BF299" i="2"/>
  <c r="T299" i="2"/>
  <c r="R299" i="2"/>
  <c r="P299" i="2"/>
  <c r="BI295" i="2"/>
  <c r="BH295" i="2"/>
  <c r="BG295" i="2"/>
  <c r="BF295" i="2"/>
  <c r="T295" i="2"/>
  <c r="R295" i="2"/>
  <c r="P295" i="2"/>
  <c r="BI288" i="2"/>
  <c r="BH288" i="2"/>
  <c r="BG288" i="2"/>
  <c r="BF288" i="2"/>
  <c r="T288" i="2"/>
  <c r="R288" i="2"/>
  <c r="P288" i="2"/>
  <c r="BI283" i="2"/>
  <c r="BH283" i="2"/>
  <c r="BG283" i="2"/>
  <c r="BF283" i="2"/>
  <c r="T283" i="2"/>
  <c r="R283" i="2"/>
  <c r="P283" i="2"/>
  <c r="BI278" i="2"/>
  <c r="BH278" i="2"/>
  <c r="BG278" i="2"/>
  <c r="BF278" i="2"/>
  <c r="T278" i="2"/>
  <c r="R278" i="2"/>
  <c r="P278" i="2"/>
  <c r="BI266" i="2"/>
  <c r="BH266" i="2"/>
  <c r="BG266" i="2"/>
  <c r="BF266" i="2"/>
  <c r="T266" i="2"/>
  <c r="R266" i="2"/>
  <c r="P266" i="2"/>
  <c r="J101" i="2"/>
  <c r="BI261" i="2"/>
  <c r="BH261" i="2"/>
  <c r="BG261" i="2"/>
  <c r="BF261" i="2"/>
  <c r="T261" i="2"/>
  <c r="R261" i="2"/>
  <c r="P261" i="2"/>
  <c r="BI256" i="2"/>
  <c r="BH256" i="2"/>
  <c r="BG256" i="2"/>
  <c r="BF256" i="2"/>
  <c r="T256" i="2"/>
  <c r="R256" i="2"/>
  <c r="P256" i="2"/>
  <c r="BI253" i="2"/>
  <c r="BH253" i="2"/>
  <c r="BG253" i="2"/>
  <c r="BF253" i="2"/>
  <c r="T253" i="2"/>
  <c r="R253" i="2"/>
  <c r="P253" i="2"/>
  <c r="BI250" i="2"/>
  <c r="BH250" i="2"/>
  <c r="BG250" i="2"/>
  <c r="BF250" i="2"/>
  <c r="T250" i="2"/>
  <c r="R250" i="2"/>
  <c r="P250" i="2"/>
  <c r="BI246" i="2"/>
  <c r="BH246" i="2"/>
  <c r="BG246" i="2"/>
  <c r="BF246" i="2"/>
  <c r="T246" i="2"/>
  <c r="R246" i="2"/>
  <c r="P246" i="2"/>
  <c r="BI243" i="2"/>
  <c r="BH243" i="2"/>
  <c r="BG243" i="2"/>
  <c r="BF243" i="2"/>
  <c r="T243" i="2"/>
  <c r="R243" i="2"/>
  <c r="P243" i="2"/>
  <c r="BI240" i="2"/>
  <c r="BH240" i="2"/>
  <c r="BG240" i="2"/>
  <c r="BF240" i="2"/>
  <c r="T240" i="2"/>
  <c r="R240" i="2"/>
  <c r="P240" i="2"/>
  <c r="BI237" i="2"/>
  <c r="BH237" i="2"/>
  <c r="BG237" i="2"/>
  <c r="BF237" i="2"/>
  <c r="T237" i="2"/>
  <c r="R237" i="2"/>
  <c r="P237" i="2"/>
  <c r="BI234" i="2"/>
  <c r="BH234" i="2"/>
  <c r="BG234" i="2"/>
  <c r="BF234" i="2"/>
  <c r="T234" i="2"/>
  <c r="R234" i="2"/>
  <c r="P234" i="2"/>
  <c r="BI231" i="2"/>
  <c r="BH231" i="2"/>
  <c r="BG231" i="2"/>
  <c r="BF231" i="2"/>
  <c r="T231" i="2"/>
  <c r="R231" i="2"/>
  <c r="P231" i="2"/>
  <c r="BI228" i="2"/>
  <c r="BH228" i="2"/>
  <c r="BG228" i="2"/>
  <c r="BF228" i="2"/>
  <c r="T228" i="2"/>
  <c r="R228" i="2"/>
  <c r="P228" i="2"/>
  <c r="BI225" i="2"/>
  <c r="BH225" i="2"/>
  <c r="BG225" i="2"/>
  <c r="BF225" i="2"/>
  <c r="T225" i="2"/>
  <c r="R225" i="2"/>
  <c r="P225" i="2"/>
  <c r="BI222" i="2"/>
  <c r="BH222" i="2"/>
  <c r="BG222" i="2"/>
  <c r="BF222" i="2"/>
  <c r="T222" i="2"/>
  <c r="R222" i="2"/>
  <c r="P222" i="2"/>
  <c r="BI219" i="2"/>
  <c r="BH219" i="2"/>
  <c r="BG219" i="2"/>
  <c r="BF219" i="2"/>
  <c r="T219" i="2"/>
  <c r="R219" i="2"/>
  <c r="P219" i="2"/>
  <c r="BI216" i="2"/>
  <c r="BH216" i="2"/>
  <c r="BG216" i="2"/>
  <c r="BF216" i="2"/>
  <c r="T216" i="2"/>
  <c r="R216" i="2"/>
  <c r="P216" i="2"/>
  <c r="BI213" i="2"/>
  <c r="BH213" i="2"/>
  <c r="BG213" i="2"/>
  <c r="BF213" i="2"/>
  <c r="T213" i="2"/>
  <c r="R213" i="2"/>
  <c r="P213" i="2"/>
  <c r="BI210" i="2"/>
  <c r="BH210" i="2"/>
  <c r="BG210" i="2"/>
  <c r="BF210" i="2"/>
  <c r="T210" i="2"/>
  <c r="R210" i="2"/>
  <c r="P210" i="2"/>
  <c r="BI207" i="2"/>
  <c r="BH207" i="2"/>
  <c r="BG207" i="2"/>
  <c r="BF207" i="2"/>
  <c r="T207" i="2"/>
  <c r="R207" i="2"/>
  <c r="P207" i="2"/>
  <c r="BI204" i="2"/>
  <c r="BH204" i="2"/>
  <c r="BG204" i="2"/>
  <c r="BF204" i="2"/>
  <c r="T204" i="2"/>
  <c r="R204" i="2"/>
  <c r="P204" i="2"/>
  <c r="BI200" i="2"/>
  <c r="BH200" i="2"/>
  <c r="BG200" i="2"/>
  <c r="BF200" i="2"/>
  <c r="T200" i="2"/>
  <c r="R200" i="2"/>
  <c r="P200" i="2"/>
  <c r="BI197" i="2"/>
  <c r="BH197" i="2"/>
  <c r="BG197" i="2"/>
  <c r="BF197" i="2"/>
  <c r="T197" i="2"/>
  <c r="R197" i="2"/>
  <c r="P197" i="2"/>
  <c r="BI194" i="2"/>
  <c r="BH194" i="2"/>
  <c r="BG194" i="2"/>
  <c r="BF194" i="2"/>
  <c r="T194" i="2"/>
  <c r="R194" i="2"/>
  <c r="P194" i="2"/>
  <c r="BI191" i="2"/>
  <c r="BH191" i="2"/>
  <c r="BG191" i="2"/>
  <c r="BF191" i="2"/>
  <c r="T191" i="2"/>
  <c r="R191" i="2"/>
  <c r="P191" i="2"/>
  <c r="BI188" i="2"/>
  <c r="BH188" i="2"/>
  <c r="BG188" i="2"/>
  <c r="BF188" i="2"/>
  <c r="T188" i="2"/>
  <c r="R188" i="2"/>
  <c r="P188" i="2"/>
  <c r="BI185" i="2"/>
  <c r="BH185" i="2"/>
  <c r="BG185" i="2"/>
  <c r="BF185" i="2"/>
  <c r="T185" i="2"/>
  <c r="R185" i="2"/>
  <c r="P185" i="2"/>
  <c r="BI182" i="2"/>
  <c r="BH182" i="2"/>
  <c r="BG182" i="2"/>
  <c r="BF182" i="2"/>
  <c r="T182" i="2"/>
  <c r="R182" i="2"/>
  <c r="P182" i="2"/>
  <c r="BI179" i="2"/>
  <c r="BH179" i="2"/>
  <c r="BG179" i="2"/>
  <c r="BF179" i="2"/>
  <c r="T179" i="2"/>
  <c r="R179" i="2"/>
  <c r="P179" i="2"/>
  <c r="BI176" i="2"/>
  <c r="BH176" i="2"/>
  <c r="BG176" i="2"/>
  <c r="BF176" i="2"/>
  <c r="T176" i="2"/>
  <c r="R176" i="2"/>
  <c r="P176" i="2"/>
  <c r="BI173" i="2"/>
  <c r="BH173" i="2"/>
  <c r="BG173" i="2"/>
  <c r="BF173" i="2"/>
  <c r="T173" i="2"/>
  <c r="R173" i="2"/>
  <c r="P173" i="2"/>
  <c r="BI170" i="2"/>
  <c r="BH170" i="2"/>
  <c r="BG170" i="2"/>
  <c r="BF170" i="2"/>
  <c r="T170" i="2"/>
  <c r="R170" i="2"/>
  <c r="P170" i="2"/>
  <c r="BI167" i="2"/>
  <c r="BH167" i="2"/>
  <c r="BG167" i="2"/>
  <c r="BF167" i="2"/>
  <c r="T167" i="2"/>
  <c r="R167" i="2"/>
  <c r="P167" i="2"/>
  <c r="BI164" i="2"/>
  <c r="BH164" i="2"/>
  <c r="BG164" i="2"/>
  <c r="BF164" i="2"/>
  <c r="T164" i="2"/>
  <c r="R164" i="2"/>
  <c r="P164" i="2"/>
  <c r="BI161" i="2"/>
  <c r="BH161" i="2"/>
  <c r="BG161" i="2"/>
  <c r="BF161" i="2"/>
  <c r="T161" i="2"/>
  <c r="R161" i="2"/>
  <c r="P161" i="2"/>
  <c r="BI158" i="2"/>
  <c r="BH158" i="2"/>
  <c r="BG158" i="2"/>
  <c r="BF158" i="2"/>
  <c r="T158" i="2"/>
  <c r="R158" i="2"/>
  <c r="P158" i="2"/>
  <c r="BI155" i="2"/>
  <c r="BH155" i="2"/>
  <c r="BG155" i="2"/>
  <c r="BF155" i="2"/>
  <c r="T155" i="2"/>
  <c r="R155" i="2"/>
  <c r="P155" i="2"/>
  <c r="BI152" i="2"/>
  <c r="BH152" i="2"/>
  <c r="BG152" i="2"/>
  <c r="BF152" i="2"/>
  <c r="T152" i="2"/>
  <c r="R152" i="2"/>
  <c r="P152" i="2"/>
  <c r="BI146" i="2"/>
  <c r="BH146" i="2"/>
  <c r="BG146" i="2"/>
  <c r="BF146" i="2"/>
  <c r="T146" i="2"/>
  <c r="R146" i="2"/>
  <c r="P146" i="2"/>
  <c r="BI142" i="2"/>
  <c r="BH142" i="2"/>
  <c r="BG142" i="2"/>
  <c r="BF142" i="2"/>
  <c r="T142" i="2"/>
  <c r="R142" i="2"/>
  <c r="P142" i="2"/>
  <c r="BI138" i="2"/>
  <c r="BH138" i="2"/>
  <c r="BG138" i="2"/>
  <c r="BF138" i="2"/>
  <c r="T138" i="2"/>
  <c r="R138" i="2"/>
  <c r="P138" i="2"/>
  <c r="BI134" i="2"/>
  <c r="BH134" i="2"/>
  <c r="BG134" i="2"/>
  <c r="BF134" i="2"/>
  <c r="T134" i="2"/>
  <c r="R134" i="2"/>
  <c r="P134" i="2"/>
  <c r="BI130" i="2"/>
  <c r="BH130" i="2"/>
  <c r="BG130" i="2"/>
  <c r="BF130" i="2"/>
  <c r="T130" i="2"/>
  <c r="R130" i="2"/>
  <c r="P130" i="2"/>
  <c r="BI126" i="2"/>
  <c r="BH126" i="2"/>
  <c r="BG126" i="2"/>
  <c r="BF126" i="2"/>
  <c r="T126" i="2"/>
  <c r="R126" i="2"/>
  <c r="P126" i="2"/>
  <c r="J121" i="2"/>
  <c r="J120" i="2"/>
  <c r="F120" i="2"/>
  <c r="F118" i="2"/>
  <c r="E116" i="2"/>
  <c r="J92" i="2"/>
  <c r="J91" i="2"/>
  <c r="F91" i="2"/>
  <c r="F89" i="2"/>
  <c r="E87" i="2"/>
  <c r="J18" i="2"/>
  <c r="E18" i="2"/>
  <c r="F121" i="2" s="1"/>
  <c r="J17" i="2"/>
  <c r="J12" i="2"/>
  <c r="J89" i="2"/>
  <c r="E7" i="2"/>
  <c r="E114" i="2" s="1"/>
  <c r="L90" i="1"/>
  <c r="AM90" i="1"/>
  <c r="AM89" i="1"/>
  <c r="L89" i="1"/>
  <c r="AM87" i="1"/>
  <c r="L87" i="1"/>
  <c r="L85" i="1"/>
  <c r="L84" i="1"/>
  <c r="BK149" i="4"/>
  <c r="J149" i="4"/>
  <c r="BK146" i="4"/>
  <c r="J146" i="4"/>
  <c r="BK143" i="4"/>
  <c r="J143" i="4"/>
  <c r="BK141" i="4"/>
  <c r="J141" i="4"/>
  <c r="BK139" i="4"/>
  <c r="J139" i="4"/>
  <c r="BK135" i="4"/>
  <c r="J135" i="4"/>
  <c r="BK131" i="4"/>
  <c r="J131" i="4"/>
  <c r="BK127" i="4"/>
  <c r="J127" i="4"/>
  <c r="BK123" i="4"/>
  <c r="J123" i="4"/>
  <c r="BK119" i="4"/>
  <c r="J119" i="4"/>
  <c r="BK369" i="3"/>
  <c r="J364" i="3"/>
  <c r="BK357" i="3"/>
  <c r="BK354" i="3"/>
  <c r="BK350" i="3"/>
  <c r="BK343" i="3"/>
  <c r="BK334" i="3"/>
  <c r="J330" i="3"/>
  <c r="BK320" i="3"/>
  <c r="J316" i="3"/>
  <c r="BK313" i="3"/>
  <c r="J310" i="3"/>
  <c r="BK307" i="3"/>
  <c r="J300" i="3"/>
  <c r="J282" i="3"/>
  <c r="BK255" i="3"/>
  <c r="BK248" i="3"/>
  <c r="BK239" i="3"/>
  <c r="J236" i="3"/>
  <c r="J230" i="3"/>
  <c r="J223" i="3"/>
  <c r="BK220" i="3"/>
  <c r="BK217" i="3"/>
  <c r="J214" i="3"/>
  <c r="J210" i="3"/>
  <c r="J203" i="3"/>
  <c r="J188" i="3"/>
  <c r="BK137" i="3"/>
  <c r="J128" i="3"/>
  <c r="J599" i="2"/>
  <c r="BK594" i="2"/>
  <c r="BK580" i="2"/>
  <c r="J575" i="2"/>
  <c r="J563" i="2"/>
  <c r="BK554" i="2"/>
  <c r="BK545" i="2"/>
  <c r="BK541" i="2"/>
  <c r="J526" i="2"/>
  <c r="BK500" i="2"/>
  <c r="BK475" i="2"/>
  <c r="BK467" i="2"/>
  <c r="BK455" i="2"/>
  <c r="BK441" i="2"/>
  <c r="J414" i="2"/>
  <c r="BK402" i="2"/>
  <c r="J393" i="2"/>
  <c r="J377" i="2"/>
  <c r="J360" i="2"/>
  <c r="BK350" i="2"/>
  <c r="J345" i="2"/>
  <c r="J335" i="2"/>
  <c r="J332" i="2"/>
  <c r="J310" i="2"/>
  <c r="J295" i="2"/>
  <c r="J288" i="2"/>
  <c r="J253" i="2"/>
  <c r="BK243" i="2"/>
  <c r="BK240" i="2"/>
  <c r="BK231" i="2"/>
  <c r="BK228" i="2"/>
  <c r="BK219" i="2"/>
  <c r="J216" i="2"/>
  <c r="J213" i="2"/>
  <c r="J204" i="2"/>
  <c r="BK197" i="2"/>
  <c r="BK194" i="2"/>
  <c r="BK179" i="2"/>
  <c r="J173" i="2"/>
  <c r="BK164" i="2"/>
  <c r="BK155" i="2"/>
  <c r="J142" i="2"/>
  <c r="J138" i="2"/>
  <c r="J134" i="2"/>
  <c r="BK364" i="3"/>
  <c r="J350" i="3"/>
  <c r="BK330" i="3"/>
  <c r="J325" i="3"/>
  <c r="BK316" i="3"/>
  <c r="BK310" i="3"/>
  <c r="J297" i="3"/>
  <c r="BK294" i="3"/>
  <c r="BK291" i="3"/>
  <c r="BK288" i="3"/>
  <c r="J285" i="3"/>
  <c r="BK276" i="3"/>
  <c r="J269" i="3"/>
  <c r="J239" i="3"/>
  <c r="J233" i="3"/>
  <c r="J217" i="3"/>
  <c r="BK131" i="3"/>
  <c r="BK641" i="2"/>
  <c r="J637" i="2"/>
  <c r="J580" i="2"/>
  <c r="BK563" i="2"/>
  <c r="BK560" i="2"/>
  <c r="J545" i="2"/>
  <c r="BK526" i="2"/>
  <c r="J515" i="2"/>
  <c r="BK510" i="2"/>
  <c r="J505" i="2"/>
  <c r="J495" i="2"/>
  <c r="BK488" i="2"/>
  <c r="BK485" i="2"/>
  <c r="BK471" i="2"/>
  <c r="J463" i="2"/>
  <c r="J455" i="2"/>
  <c r="BK451" i="2"/>
  <c r="J446" i="2"/>
  <c r="BK423" i="2"/>
  <c r="BK414" i="2"/>
  <c r="J402" i="2"/>
  <c r="BK367" i="2"/>
  <c r="BK360" i="2"/>
  <c r="J350" i="2"/>
  <c r="BK341" i="2"/>
  <c r="J323" i="2"/>
  <c r="J307" i="2"/>
  <c r="BK283" i="2"/>
  <c r="J278" i="2"/>
  <c r="J261" i="2"/>
  <c r="J250" i="2"/>
  <c r="J246" i="2"/>
  <c r="J243" i="2"/>
  <c r="J240" i="2"/>
  <c r="BK225" i="2"/>
  <c r="J210" i="2"/>
  <c r="BK207" i="2"/>
  <c r="J197" i="2"/>
  <c r="J191" i="2"/>
  <c r="J188" i="2"/>
  <c r="BK182" i="2"/>
  <c r="J179" i="2"/>
  <c r="BK173" i="2"/>
  <c r="J170" i="2"/>
  <c r="BK167" i="2"/>
  <c r="J164" i="2"/>
  <c r="BK161" i="2"/>
  <c r="J155" i="2"/>
  <c r="J146" i="2"/>
  <c r="BK138" i="2"/>
  <c r="BK134" i="2"/>
  <c r="BK130" i="2"/>
  <c r="J126" i="2"/>
  <c r="J369" i="3"/>
  <c r="BK359" i="3"/>
  <c r="J357" i="3"/>
  <c r="J354" i="3"/>
  <c r="J334" i="3"/>
  <c r="BK325" i="3"/>
  <c r="J313" i="3"/>
  <c r="J307" i="3"/>
  <c r="BK303" i="3"/>
  <c r="BK300" i="3"/>
  <c r="BK297" i="3"/>
  <c r="J294" i="3"/>
  <c r="J288" i="3"/>
  <c r="BK285" i="3"/>
  <c r="BK282" i="3"/>
  <c r="BK279" i="3"/>
  <c r="J276" i="3"/>
  <c r="BK269" i="3"/>
  <c r="BK260" i="3"/>
  <c r="J248" i="3"/>
  <c r="BK236" i="3"/>
  <c r="BK233" i="3"/>
  <c r="J227" i="3"/>
  <c r="BK223" i="3"/>
  <c r="J220" i="3"/>
  <c r="BK214" i="3"/>
  <c r="BK210" i="3"/>
  <c r="BK188" i="3"/>
  <c r="J173" i="3"/>
  <c r="BK158" i="3"/>
  <c r="J134" i="3"/>
  <c r="BK128" i="3"/>
  <c r="BK125" i="3"/>
  <c r="J122" i="3"/>
  <c r="BK664" i="2"/>
  <c r="J664" i="2"/>
  <c r="BK659" i="2"/>
  <c r="J659" i="2"/>
  <c r="BK655" i="2"/>
  <c r="J655" i="2"/>
  <c r="BK651" i="2"/>
  <c r="J651" i="2"/>
  <c r="J644" i="2"/>
  <c r="BK630" i="2"/>
  <c r="J627" i="2"/>
  <c r="J622" i="2"/>
  <c r="BK609" i="2"/>
  <c r="BK599" i="2"/>
  <c r="J594" i="2"/>
  <c r="BK589" i="2"/>
  <c r="BK575" i="2"/>
  <c r="J572" i="2"/>
  <c r="J569" i="2"/>
  <c r="J566" i="2"/>
  <c r="J549" i="2"/>
  <c r="BK537" i="2"/>
  <c r="BK515" i="2"/>
  <c r="J510" i="2"/>
  <c r="BK505" i="2"/>
  <c r="J500" i="2"/>
  <c r="J485" i="2"/>
  <c r="J480" i="2"/>
  <c r="J475" i="2"/>
  <c r="J471" i="2"/>
  <c r="J467" i="2"/>
  <c r="BK459" i="2"/>
  <c r="J451" i="2"/>
  <c r="BK432" i="2"/>
  <c r="J423" i="2"/>
  <c r="J405" i="2"/>
  <c r="BK393" i="2"/>
  <c r="J386" i="2"/>
  <c r="BK377" i="2"/>
  <c r="BK374" i="2"/>
  <c r="J353" i="2"/>
  <c r="BK345" i="2"/>
  <c r="J338" i="2"/>
  <c r="BK335" i="2"/>
  <c r="BK314" i="2"/>
  <c r="BK303" i="2"/>
  <c r="J299" i="2"/>
  <c r="BK288" i="2"/>
  <c r="J283" i="2"/>
  <c r="BK278" i="2"/>
  <c r="J266" i="2"/>
  <c r="J256" i="2"/>
  <c r="BK253" i="2"/>
  <c r="BK246" i="2"/>
  <c r="BK237" i="2"/>
  <c r="J234" i="2"/>
  <c r="J231" i="2"/>
  <c r="J225" i="2"/>
  <c r="J222" i="2"/>
  <c r="J219" i="2"/>
  <c r="J200" i="2"/>
  <c r="BK191" i="2"/>
  <c r="BK185" i="2"/>
  <c r="BK176" i="2"/>
  <c r="J167" i="2"/>
  <c r="J161" i="2"/>
  <c r="J158" i="2"/>
  <c r="J152" i="2"/>
  <c r="BK146" i="2"/>
  <c r="BK126" i="2"/>
  <c r="BK373" i="3"/>
  <c r="J373" i="3"/>
  <c r="J359" i="3"/>
  <c r="J343" i="3"/>
  <c r="J320" i="3"/>
  <c r="J303" i="3"/>
  <c r="J291" i="3"/>
  <c r="J279" i="3"/>
  <c r="J260" i="3"/>
  <c r="J255" i="3"/>
  <c r="BK230" i="3"/>
  <c r="BK227" i="3"/>
  <c r="BK203" i="3"/>
  <c r="BK173" i="3"/>
  <c r="J158" i="3"/>
  <c r="J137" i="3"/>
  <c r="BK134" i="3"/>
  <c r="J131" i="3"/>
  <c r="J125" i="3"/>
  <c r="BK122" i="3"/>
  <c r="BK644" i="2"/>
  <c r="J641" i="2"/>
  <c r="BK637" i="2"/>
  <c r="J630" i="2"/>
  <c r="BK627" i="2"/>
  <c r="BK622" i="2"/>
  <c r="J609" i="2"/>
  <c r="J589" i="2"/>
  <c r="BK572" i="2"/>
  <c r="BK569" i="2"/>
  <c r="BK566" i="2"/>
  <c r="J560" i="2"/>
  <c r="BK557" i="2"/>
  <c r="J557" i="2"/>
  <c r="J554" i="2"/>
  <c r="BK549" i="2"/>
  <c r="J541" i="2"/>
  <c r="J537" i="2"/>
  <c r="BK495" i="2"/>
  <c r="J488" i="2"/>
  <c r="BK480" i="2"/>
  <c r="BK463" i="2"/>
  <c r="J459" i="2"/>
  <c r="BK446" i="2"/>
  <c r="J441" i="2"/>
  <c r="J432" i="2"/>
  <c r="BK405" i="2"/>
  <c r="BK386" i="2"/>
  <c r="J374" i="2"/>
  <c r="J367" i="2"/>
  <c r="BK353" i="2"/>
  <c r="J341" i="2"/>
  <c r="BK338" i="2"/>
  <c r="BK332" i="2"/>
  <c r="BK323" i="2"/>
  <c r="J314" i="2"/>
  <c r="BK310" i="2"/>
  <c r="BK307" i="2"/>
  <c r="J303" i="2"/>
  <c r="BK299" i="2"/>
  <c r="BK295" i="2"/>
  <c r="BK266" i="2"/>
  <c r="BK261" i="2"/>
  <c r="BK256" i="2"/>
  <c r="BK250" i="2"/>
  <c r="J237" i="2"/>
  <c r="BK234" i="2"/>
  <c r="J228" i="2"/>
  <c r="BK222" i="2"/>
  <c r="BK216" i="2"/>
  <c r="BK213" i="2"/>
  <c r="BK210" i="2"/>
  <c r="J207" i="2"/>
  <c r="BK204" i="2"/>
  <c r="BK200" i="2"/>
  <c r="J194" i="2"/>
  <c r="BK188" i="2"/>
  <c r="J185" i="2"/>
  <c r="J182" i="2"/>
  <c r="J176" i="2"/>
  <c r="BK170" i="2"/>
  <c r="BK158" i="2"/>
  <c r="BK152" i="2"/>
  <c r="BK142" i="2"/>
  <c r="J130" i="2"/>
  <c r="AS94" i="1"/>
  <c r="P125" i="2" l="1"/>
  <c r="P151" i="2"/>
  <c r="P203" i="2"/>
  <c r="BK265" i="2"/>
  <c r="J265" i="2" s="1"/>
  <c r="J102" i="2" s="1"/>
  <c r="P579" i="2"/>
  <c r="R319" i="3"/>
  <c r="R125" i="2"/>
  <c r="T151" i="2"/>
  <c r="R203" i="2"/>
  <c r="P265" i="2"/>
  <c r="R579" i="2"/>
  <c r="BK121" i="3"/>
  <c r="BK120" i="3" s="1"/>
  <c r="BK125" i="2"/>
  <c r="J125" i="2" s="1"/>
  <c r="J97" i="2" s="1"/>
  <c r="BK151" i="2"/>
  <c r="J151" i="2"/>
  <c r="J99" i="2" s="1"/>
  <c r="BK203" i="2"/>
  <c r="J203" i="2" s="1"/>
  <c r="J100" i="2" s="1"/>
  <c r="T265" i="2"/>
  <c r="BK579" i="2"/>
  <c r="J579" i="2" s="1"/>
  <c r="J104" i="2" s="1"/>
  <c r="R121" i="3"/>
  <c r="R120" i="3" s="1"/>
  <c r="R119" i="3" s="1"/>
  <c r="T125" i="2"/>
  <c r="R151" i="2"/>
  <c r="R150" i="2" s="1"/>
  <c r="T203" i="2"/>
  <c r="R265" i="2"/>
  <c r="T579" i="2"/>
  <c r="P121" i="3"/>
  <c r="P120" i="3" s="1"/>
  <c r="T121" i="3"/>
  <c r="T120" i="3" s="1"/>
  <c r="T119" i="3" s="1"/>
  <c r="BK319" i="3"/>
  <c r="J319" i="3"/>
  <c r="J99" i="3" s="1"/>
  <c r="P319" i="3"/>
  <c r="T319" i="3"/>
  <c r="BK118" i="4"/>
  <c r="J118" i="4" s="1"/>
  <c r="J97" i="4" s="1"/>
  <c r="P118" i="4"/>
  <c r="P117" i="4"/>
  <c r="AU97" i="1" s="1"/>
  <c r="R118" i="4"/>
  <c r="R117" i="4" s="1"/>
  <c r="T118" i="4"/>
  <c r="T117" i="4" s="1"/>
  <c r="F92" i="2"/>
  <c r="J118" i="2"/>
  <c r="BE126" i="2"/>
  <c r="BE146" i="2"/>
  <c r="BE155" i="2"/>
  <c r="BE161" i="2"/>
  <c r="BE164" i="2"/>
  <c r="BE176" i="2"/>
  <c r="BE225" i="2"/>
  <c r="BE240" i="2"/>
  <c r="BE243" i="2"/>
  <c r="BE278" i="2"/>
  <c r="BE332" i="2"/>
  <c r="BE345" i="2"/>
  <c r="BE386" i="2"/>
  <c r="BE451" i="2"/>
  <c r="BE467" i="2"/>
  <c r="BE471" i="2"/>
  <c r="BE500" i="2"/>
  <c r="BE505" i="2"/>
  <c r="BE515" i="2"/>
  <c r="BE526" i="2"/>
  <c r="BE575" i="2"/>
  <c r="BE594" i="2"/>
  <c r="BE641" i="2"/>
  <c r="J89" i="3"/>
  <c r="BE125" i="3"/>
  <c r="BE128" i="3"/>
  <c r="BE188" i="3"/>
  <c r="BE203" i="3"/>
  <c r="BE210" i="3"/>
  <c r="BE217" i="3"/>
  <c r="BE239" i="3"/>
  <c r="BE255" i="3"/>
  <c r="BE260" i="3"/>
  <c r="BE269" i="3"/>
  <c r="BE279" i="3"/>
  <c r="BE282" i="3"/>
  <c r="BE285" i="3"/>
  <c r="BE291" i="3"/>
  <c r="BE294" i="3"/>
  <c r="BE297" i="3"/>
  <c r="BE310" i="3"/>
  <c r="BE313" i="3"/>
  <c r="BE330" i="3"/>
  <c r="BE343" i="3"/>
  <c r="BE369" i="3"/>
  <c r="BE373" i="3"/>
  <c r="E85" i="2"/>
  <c r="BE134" i="2"/>
  <c r="BE152" i="2"/>
  <c r="BE170" i="2"/>
  <c r="BE179" i="2"/>
  <c r="BE204" i="2"/>
  <c r="BE207" i="2"/>
  <c r="BE213" i="2"/>
  <c r="BE219" i="2"/>
  <c r="BE231" i="2"/>
  <c r="BE261" i="2"/>
  <c r="BE323" i="2"/>
  <c r="BE341" i="2"/>
  <c r="BE360" i="2"/>
  <c r="BE441" i="2"/>
  <c r="BE455" i="2"/>
  <c r="BE463" i="2"/>
  <c r="BE485" i="2"/>
  <c r="BE495" i="2"/>
  <c r="BE541" i="2"/>
  <c r="BE554" i="2"/>
  <c r="BE560" i="2"/>
  <c r="BE622" i="2"/>
  <c r="BE637" i="2"/>
  <c r="BE644" i="2"/>
  <c r="BE651" i="2"/>
  <c r="BE655" i="2"/>
  <c r="BE659" i="2"/>
  <c r="BE664" i="2"/>
  <c r="E85" i="3"/>
  <c r="F92" i="3"/>
  <c r="BE230" i="3"/>
  <c r="BE236" i="3"/>
  <c r="BE300" i="3"/>
  <c r="BE307" i="3"/>
  <c r="BE316" i="3"/>
  <c r="BE334" i="3"/>
  <c r="BE350" i="3"/>
  <c r="BE354" i="3"/>
  <c r="BE364" i="3"/>
  <c r="BE185" i="2"/>
  <c r="BE191" i="2"/>
  <c r="BE194" i="2"/>
  <c r="BE197" i="2"/>
  <c r="BE200" i="2"/>
  <c r="BE216" i="2"/>
  <c r="BE228" i="2"/>
  <c r="BE237" i="2"/>
  <c r="BE253" i="2"/>
  <c r="BE288" i="2"/>
  <c r="BE295" i="2"/>
  <c r="BE310" i="2"/>
  <c r="BE335" i="2"/>
  <c r="BE350" i="2"/>
  <c r="BE353" i="2"/>
  <c r="BE374" i="2"/>
  <c r="BE393" i="2"/>
  <c r="BE402" i="2"/>
  <c r="BE432" i="2"/>
  <c r="BE459" i="2"/>
  <c r="BE475" i="2"/>
  <c r="BE537" i="2"/>
  <c r="BE545" i="2"/>
  <c r="BE549" i="2"/>
  <c r="BE557" i="2"/>
  <c r="BE563" i="2"/>
  <c r="BE569" i="2"/>
  <c r="BE572" i="2"/>
  <c r="BE580" i="2"/>
  <c r="BE589" i="2"/>
  <c r="BE630" i="2"/>
  <c r="BE122" i="3"/>
  <c r="BE134" i="3"/>
  <c r="BE137" i="3"/>
  <c r="BE173" i="3"/>
  <c r="BE214" i="3"/>
  <c r="BE220" i="3"/>
  <c r="BE223" i="3"/>
  <c r="BE227" i="3"/>
  <c r="BE233" i="3"/>
  <c r="BE248" i="3"/>
  <c r="BE303" i="3"/>
  <c r="BE357" i="3"/>
  <c r="BE359" i="3"/>
  <c r="BE130" i="2"/>
  <c r="BE138" i="2"/>
  <c r="BE142" i="2"/>
  <c r="BE158" i="2"/>
  <c r="BE167" i="2"/>
  <c r="BE173" i="2"/>
  <c r="BE182" i="2"/>
  <c r="BE188" i="2"/>
  <c r="BE210" i="2"/>
  <c r="BE222" i="2"/>
  <c r="BE234" i="2"/>
  <c r="BE246" i="2"/>
  <c r="BE250" i="2"/>
  <c r="BE256" i="2"/>
  <c r="BE266" i="2"/>
  <c r="BE283" i="2"/>
  <c r="BE299" i="2"/>
  <c r="BE303" i="2"/>
  <c r="BE307" i="2"/>
  <c r="BE314" i="2"/>
  <c r="BE338" i="2"/>
  <c r="BE367" i="2"/>
  <c r="BE377" i="2"/>
  <c r="BE405" i="2"/>
  <c r="BE414" i="2"/>
  <c r="BE423" i="2"/>
  <c r="BE446" i="2"/>
  <c r="BE480" i="2"/>
  <c r="BE488" i="2"/>
  <c r="BE510" i="2"/>
  <c r="BE566" i="2"/>
  <c r="BE599" i="2"/>
  <c r="BE609" i="2"/>
  <c r="BE627" i="2"/>
  <c r="BE131" i="3"/>
  <c r="BE158" i="3"/>
  <c r="BE276" i="3"/>
  <c r="BE288" i="3"/>
  <c r="BE320" i="3"/>
  <c r="BE325" i="3"/>
  <c r="E85" i="4"/>
  <c r="J89" i="4"/>
  <c r="F92" i="4"/>
  <c r="BE119" i="4"/>
  <c r="BE123" i="4"/>
  <c r="BE127" i="4"/>
  <c r="BE131" i="4"/>
  <c r="BE135" i="4"/>
  <c r="BE139" i="4"/>
  <c r="BE141" i="4"/>
  <c r="BE143" i="4"/>
  <c r="BE146" i="4"/>
  <c r="BE149" i="4"/>
  <c r="F34" i="2"/>
  <c r="BA95" i="1" s="1"/>
  <c r="F36" i="3"/>
  <c r="BC96" i="1" s="1"/>
  <c r="F37" i="2"/>
  <c r="BD95" i="1" s="1"/>
  <c r="F35" i="4"/>
  <c r="BB97" i="1" s="1"/>
  <c r="J34" i="2"/>
  <c r="AW95" i="1" s="1"/>
  <c r="F36" i="2"/>
  <c r="BC95" i="1" s="1"/>
  <c r="F37" i="3"/>
  <c r="BD96" i="1" s="1"/>
  <c r="F35" i="3"/>
  <c r="BB96" i="1" s="1"/>
  <c r="J34" i="4"/>
  <c r="AW97" i="1" s="1"/>
  <c r="F37" i="4"/>
  <c r="BD97" i="1" s="1"/>
  <c r="J34" i="3"/>
  <c r="AW96" i="1" s="1"/>
  <c r="F35" i="2"/>
  <c r="BB95" i="1" s="1"/>
  <c r="F34" i="3"/>
  <c r="BA96" i="1" s="1"/>
  <c r="F34" i="4"/>
  <c r="BA97" i="1" s="1"/>
  <c r="F36" i="4"/>
  <c r="BC97" i="1" s="1"/>
  <c r="P119" i="3" l="1"/>
  <c r="AU96" i="1"/>
  <c r="P150" i="2"/>
  <c r="P124" i="2"/>
  <c r="AU95" i="1" s="1"/>
  <c r="BK119" i="3"/>
  <c r="J119" i="3"/>
  <c r="J96" i="3"/>
  <c r="T150" i="2"/>
  <c r="R124" i="2"/>
  <c r="T124" i="2"/>
  <c r="BK150" i="2"/>
  <c r="J150" i="2" s="1"/>
  <c r="J98" i="2" s="1"/>
  <c r="J121" i="3"/>
  <c r="J98" i="3"/>
  <c r="J120" i="3"/>
  <c r="J97" i="3" s="1"/>
  <c r="BK117" i="4"/>
  <c r="J117" i="4"/>
  <c r="J96" i="4"/>
  <c r="BB94" i="1"/>
  <c r="AX94" i="1"/>
  <c r="BD94" i="1"/>
  <c r="W33" i="1"/>
  <c r="F33" i="2"/>
  <c r="AZ95" i="1" s="1"/>
  <c r="BA94" i="1"/>
  <c r="W30" i="1"/>
  <c r="J33" i="3"/>
  <c r="AV96" i="1" s="1"/>
  <c r="AT96" i="1" s="1"/>
  <c r="BC94" i="1"/>
  <c r="W32" i="1"/>
  <c r="J33" i="2"/>
  <c r="AV95" i="1"/>
  <c r="AT95" i="1"/>
  <c r="F33" i="3"/>
  <c r="AZ96" i="1" s="1"/>
  <c r="F33" i="4"/>
  <c r="AZ97" i="1"/>
  <c r="J33" i="4"/>
  <c r="AV97" i="1" s="1"/>
  <c r="AT97" i="1" s="1"/>
  <c r="BK124" i="2" l="1"/>
  <c r="J124" i="2" s="1"/>
  <c r="J96" i="2" s="1"/>
  <c r="AU94" i="1"/>
  <c r="AZ94" i="1"/>
  <c r="W29" i="1"/>
  <c r="W31" i="1"/>
  <c r="AW94" i="1"/>
  <c r="AK30" i="1" s="1"/>
  <c r="J30" i="2"/>
  <c r="AG95" i="1" s="1"/>
  <c r="AN95" i="1" s="1"/>
  <c r="J30" i="4"/>
  <c r="AG97" i="1"/>
  <c r="AN97" i="1"/>
  <c r="AY94" i="1"/>
  <c r="J30" i="3"/>
  <c r="AG96" i="1"/>
  <c r="AN96" i="1"/>
  <c r="J39" i="3" l="1"/>
  <c r="J39" i="2"/>
  <c r="J39" i="4"/>
  <c r="AV94" i="1"/>
  <c r="AK29" i="1" s="1"/>
  <c r="AG94" i="1"/>
  <c r="AK26" i="1"/>
  <c r="AK35" i="1" l="1"/>
  <c r="AT94" i="1"/>
  <c r="AN94" i="1" l="1"/>
</calcChain>
</file>

<file path=xl/sharedStrings.xml><?xml version="1.0" encoding="utf-8"?>
<sst xmlns="http://schemas.openxmlformats.org/spreadsheetml/2006/main" count="8120" uniqueCount="949">
  <si>
    <t>Export Komplet</t>
  </si>
  <si>
    <t/>
  </si>
  <si>
    <t>2.0</t>
  </si>
  <si>
    <t>ZAMOK</t>
  </si>
  <si>
    <t>False</t>
  </si>
  <si>
    <t>{0ce267ee-930c-478a-82c0-48ed68a629e8}</t>
  </si>
  <si>
    <t>0,01</t>
  </si>
  <si>
    <t>21</t>
  </si>
  <si>
    <t>15</t>
  </si>
  <si>
    <t>REKAPITULACE STAVBY</t>
  </si>
  <si>
    <t>v ---  níže se nacházejí doplnkové a pomocné údaje k sestavám  --- v</t>
  </si>
  <si>
    <t>Návod na vyplnění</t>
  </si>
  <si>
    <t>0,001</t>
  </si>
  <si>
    <t>Kód:</t>
  </si>
  <si>
    <t>06-16</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</si>
  <si>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</si>
  <si>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</si>
  <si>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koleje v úseku Vlastějovice - Ledeč n/S v km 20,470 - 31,502 bez materiálu</t>
  </si>
  <si>
    <t>KSO:</t>
  </si>
  <si>
    <t>CC-CZ:</t>
  </si>
  <si>
    <t>Místo:</t>
  </si>
  <si>
    <t xml:space="preserve"> </t>
  </si>
  <si>
    <t>Datum:</t>
  </si>
  <si>
    <t>16. 6. 2020</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</si>
  <si>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</si>
  <si>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</si>
  <si>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</si>
  <si>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</si>
  <si>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</si>
  <si>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</si>
  <si>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</si>
  <si>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</si>
  <si>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</si>
  <si>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</si>
  <si>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</si>
  <si>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</si>
  <si>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</si>
  <si>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</si>
  <si>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</si>
  <si>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</si>
  <si>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</si>
  <si>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</si>
  <si>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</si>
  <si>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</si>
  <si>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</si>
  <si>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</si>
  <si>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</si>
  <si>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</si>
  <si>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</si>
  <si>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</si>
  <si>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</si>
  <si>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</si>
  <si>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</si>
  <si>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</si>
  <si>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</si>
  <si>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</si>
  <si>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</si>
  <si>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</si>
  <si>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</si>
  <si>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</si>
  <si>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</si>
  <si>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</si>
  <si>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</si>
  <si>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</si>
  <si>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</si>
  <si>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</si>
  <si>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</si>
  <si>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</si>
  <si>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</si>
  <si>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</si>
  <si>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</si>
  <si>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</si>
  <si>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</si>
  <si>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</si>
  <si>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</si>
  <si>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</si>
  <si>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</si>
  <si>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</si>
  <si>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t>
  </si>
  <si>
    <t>Oprava koleje od km 29,590 do km 31,500</t>
  </si>
  <si>
    <t>STA</t>
  </si>
  <si>
    <t>1</t>
  </si>
  <si>
    <t>{ee1b4e4d-f310-409c-b807-fbad92917915}</t>
  </si>
  <si>
    <t>2</t>
  </si>
  <si>
    <t>02</t>
  </si>
  <si>
    <t>Oprava zhlaví Ledeč n/S</t>
  </si>
  <si>
    <t>{534cb3dc-8408-4eb2-a00d-ae67f28c8131}</t>
  </si>
  <si>
    <t>03</t>
  </si>
  <si>
    <t>VRN</t>
  </si>
  <si>
    <t>{d39f1738-ead9-41e3-a5b9-fbf78f52036c}</t>
  </si>
  <si>
    <t>KRYCÍ LIST SOUPISU PRACÍ</t>
  </si>
  <si>
    <t>Objekt:</t>
  </si>
  <si>
    <t>01 - Oprava koleje od km 29,590 do km 31,500</t>
  </si>
  <si>
    <t>REKAPITULACE ČLENĚNÍ SOUPISU PRACÍ</t>
  </si>
  <si>
    <t>Kód dílu - Popis</t>
  </si>
  <si>
    <t>Cena celkem [CZK]</t>
  </si>
  <si>
    <t>Náklady ze soupisu prací</t>
  </si>
  <si>
    <t>-1</t>
  </si>
  <si>
    <t>1 - Zemní práce</t>
  </si>
  <si>
    <t>HSV - Práce a dodávky HSV</t>
  </si>
  <si>
    <t xml:space="preserve">    5 - Komunikace pozemní - - přejezd P5872</t>
  </si>
  <si>
    <t xml:space="preserve">    5.1 - Komunikace pozemní - přejezd P5871</t>
  </si>
  <si>
    <t>MTO - Materiál dodá TO</t>
  </si>
  <si>
    <t>P - Práce</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</si>
  <si>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</si>
  <si>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</si>
  <si>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</si>
  <si>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</si>
  <si>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</si>
  <si>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</si>
  <si>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</si>
  <si>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</si>
  <si>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</si>
  <si>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</si>
  <si>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</si>
  <si>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</si>
  <si>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</si>
  <si>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</si>
  <si>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</si>
  <si>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Zemní práce</t>
  </si>
  <si>
    <t>ROZPOCET</t>
  </si>
  <si>
    <t>K</t>
  </si>
  <si>
    <t>1320010001-R</t>
  </si>
  <si>
    <t>Výkop a odkop zeminy ke stávajícím kabelům ručně, zabezpečení výkopu</t>
  </si>
  <si>
    <t>m</t>
  </si>
  <si>
    <t>4</t>
  </si>
  <si>
    <t>-1112220644</t>
  </si>
  <si>
    <t>PP</t>
  </si>
  <si>
    <t>VV</t>
  </si>
  <si>
    <t>200</t>
  </si>
  <si>
    <t>Součet</t>
  </si>
  <si>
    <t>1320010021-R</t>
  </si>
  <si>
    <t>Opětovné zřízení kabelového lože z prosáté zeminy ve stávající kabelové trase</t>
  </si>
  <si>
    <t>1930180094</t>
  </si>
  <si>
    <t>3</t>
  </si>
  <si>
    <t>1320010031-R</t>
  </si>
  <si>
    <t>Pokládka výstražné folie ve stávající kabelové trase</t>
  </si>
  <si>
    <t>441822053</t>
  </si>
  <si>
    <t>1320010035-R</t>
  </si>
  <si>
    <t>Odstranění výstražné folie ve stávající kabelové trase</t>
  </si>
  <si>
    <t>350905311</t>
  </si>
  <si>
    <t>5</t>
  </si>
  <si>
    <t>1320010041-R</t>
  </si>
  <si>
    <t>Zához osazené kabelové trasy ručně včetně hutnění</t>
  </si>
  <si>
    <t>-1850585422</t>
  </si>
  <si>
    <t>6</t>
  </si>
  <si>
    <t>1320010051-R</t>
  </si>
  <si>
    <t>Povrchová úprava po záhozu ve stávající kabelové trase</t>
  </si>
  <si>
    <t>-1908026109</t>
  </si>
  <si>
    <t>HSV</t>
  </si>
  <si>
    <t>Práce a dodávky HSV</t>
  </si>
  <si>
    <t>Komunikace pozemní - - přejezd P5872</t>
  </si>
  <si>
    <t>7</t>
  </si>
  <si>
    <t>5906130380</t>
  </si>
  <si>
    <t>Montáž kolejového roštu v ose koleje pražce betonové vystrojené tv. S49 rozdělení "c"</t>
  </si>
  <si>
    <t>km</t>
  </si>
  <si>
    <t>-406018458</t>
  </si>
  <si>
    <t>0,010</t>
  </si>
  <si>
    <t>8</t>
  </si>
  <si>
    <t>M</t>
  </si>
  <si>
    <t>5956140040R</t>
  </si>
  <si>
    <t xml:space="preserve">Přejezdový pražec VPS vystrojený dvojitou podkladnicí, tuhá svěrka ŽS4 antikoro   </t>
  </si>
  <si>
    <t>kus</t>
  </si>
  <si>
    <t>970898058</t>
  </si>
  <si>
    <t>9</t>
  </si>
  <si>
    <t>5906140070</t>
  </si>
  <si>
    <t>Demontáž kolejového roštu koleje v ose koleje pražce dřevěné tv. S49 rozdělení "c"</t>
  </si>
  <si>
    <t>-603558905</t>
  </si>
  <si>
    <t>10</t>
  </si>
  <si>
    <t>5913215040</t>
  </si>
  <si>
    <t>Demontáž kolejnicových dílů přejezdu náběhový klín</t>
  </si>
  <si>
    <t>-1545228879</t>
  </si>
  <si>
    <t>11</t>
  </si>
  <si>
    <t>5913070020</t>
  </si>
  <si>
    <t>Demontáž betonové přejezdové konstrukce část vnitřní</t>
  </si>
  <si>
    <t>1873474608</t>
  </si>
  <si>
    <t>11,5</t>
  </si>
  <si>
    <t>12</t>
  </si>
  <si>
    <t>5913220020</t>
  </si>
  <si>
    <t>Montáž kolejnicových dílů přejezdu ochranná kolejnice</t>
  </si>
  <si>
    <t>1518894870</t>
  </si>
  <si>
    <t>2*10</t>
  </si>
  <si>
    <t>14</t>
  </si>
  <si>
    <t>5913220040</t>
  </si>
  <si>
    <t>Montáž kolejnicových dílů přejezdu náběhový klín</t>
  </si>
  <si>
    <t>-1439830902</t>
  </si>
  <si>
    <t>5913235020</t>
  </si>
  <si>
    <t>Dělení AB komunikace řezáním hloubky do 20 cm</t>
  </si>
  <si>
    <t>592458920</t>
  </si>
  <si>
    <t>16</t>
  </si>
  <si>
    <t>5913240020</t>
  </si>
  <si>
    <t>Odstranění AB komunikace odtěžením nebo frézováním hloubky do 20 cm</t>
  </si>
  <si>
    <t>m2</t>
  </si>
  <si>
    <t>1373335435</t>
  </si>
  <si>
    <t>25+12 "P5872"</t>
  </si>
  <si>
    <t>17</t>
  </si>
  <si>
    <t>5913245010R1</t>
  </si>
  <si>
    <t>Spojovací postřik asfaltový</t>
  </si>
  <si>
    <t>1854980271</t>
  </si>
  <si>
    <t>37*2</t>
  </si>
  <si>
    <t>18</t>
  </si>
  <si>
    <t>5913245010R2</t>
  </si>
  <si>
    <t>Spojovací postřik infiltrační</t>
  </si>
  <si>
    <t>1472548694</t>
  </si>
  <si>
    <t>37</t>
  </si>
  <si>
    <t>19</t>
  </si>
  <si>
    <t>5963152000</t>
  </si>
  <si>
    <t>Asfaltová zálivka pro trhliny a spáry</t>
  </si>
  <si>
    <t>kg</t>
  </si>
  <si>
    <t>-218034724</t>
  </si>
  <si>
    <t>2*3</t>
  </si>
  <si>
    <t>20</t>
  </si>
  <si>
    <t>5963146000</t>
  </si>
  <si>
    <t>Asfaltový beton ACO 11S 50/70 střednězrnný-obrusná vrstva</t>
  </si>
  <si>
    <t>t</t>
  </si>
  <si>
    <t>-1403274119</t>
  </si>
  <si>
    <t>(37)*0,04*2,5</t>
  </si>
  <si>
    <t>5963146010</t>
  </si>
  <si>
    <t>Asfaltový beton ACL 16S 50/70 hrubozrnný-ložní vrstva</t>
  </si>
  <si>
    <t>-1916045201</t>
  </si>
  <si>
    <t>(37)*0,06*2,5</t>
  </si>
  <si>
    <t>22</t>
  </si>
  <si>
    <t>5963146025</t>
  </si>
  <si>
    <t>Asfaltový beton ACP 22S 50/70 hrubozrnný podkladní vrstva</t>
  </si>
  <si>
    <t>-2052841933</t>
  </si>
  <si>
    <t>(37*0,05)*2,5</t>
  </si>
  <si>
    <t>23</t>
  </si>
  <si>
    <t>5913255040</t>
  </si>
  <si>
    <t>Zřízení konstrukce vozovky asfaltobetonové s podkladní, ložní a obrusnou vrstvou tlouštky do 20 cm</t>
  </si>
  <si>
    <t>925650003</t>
  </si>
  <si>
    <t>24</t>
  </si>
  <si>
    <t>5963134005</t>
  </si>
  <si>
    <t>Náběhový klín ocelový pozink.</t>
  </si>
  <si>
    <t>-1198133166</t>
  </si>
  <si>
    <t>5.1</t>
  </si>
  <si>
    <t>Komunikace pozemní - přejezd P5871</t>
  </si>
  <si>
    <t>26</t>
  </si>
  <si>
    <t>-1510761890</t>
  </si>
  <si>
    <t>0,006</t>
  </si>
  <si>
    <t>27</t>
  </si>
  <si>
    <t>-500038944</t>
  </si>
  <si>
    <t>11 "úprava na rozchod"</t>
  </si>
  <si>
    <t>28</t>
  </si>
  <si>
    <t>-793164761</t>
  </si>
  <si>
    <t>29</t>
  </si>
  <si>
    <t>-1595950443</t>
  </si>
  <si>
    <t>30</t>
  </si>
  <si>
    <t>-963352834</t>
  </si>
  <si>
    <t>2*6</t>
  </si>
  <si>
    <t>32</t>
  </si>
  <si>
    <t>495846364</t>
  </si>
  <si>
    <t>33</t>
  </si>
  <si>
    <t>5913060020</t>
  </si>
  <si>
    <t>Demontáž dílů betonové přejezdové konstrukce vnitřního panelu</t>
  </si>
  <si>
    <t>-1968903422</t>
  </si>
  <si>
    <t>34</t>
  </si>
  <si>
    <t>5913240020R</t>
  </si>
  <si>
    <t>Odstranění komunikace odtěžením hloubky do 20 cm</t>
  </si>
  <si>
    <t>1563155867</t>
  </si>
  <si>
    <t>30+7,5"P5871"</t>
  </si>
  <si>
    <t>35</t>
  </si>
  <si>
    <t>393693971</t>
  </si>
  <si>
    <t>(30+7,5)*2</t>
  </si>
  <si>
    <t>36</t>
  </si>
  <si>
    <t>-2124192517</t>
  </si>
  <si>
    <t>30+7,5</t>
  </si>
  <si>
    <t>1942754943</t>
  </si>
  <si>
    <t>(37,5)*0,04*2,5</t>
  </si>
  <si>
    <t>38</t>
  </si>
  <si>
    <t>1785328108</t>
  </si>
  <si>
    <t>(37,5)*0,06*2,5</t>
  </si>
  <si>
    <t>39</t>
  </si>
  <si>
    <t>227880521</t>
  </si>
  <si>
    <t>(37,5*0,05)*2,5</t>
  </si>
  <si>
    <t>40</t>
  </si>
  <si>
    <t>789159478</t>
  </si>
  <si>
    <t>37,5</t>
  </si>
  <si>
    <t>41</t>
  </si>
  <si>
    <t>5915005010</t>
  </si>
  <si>
    <t>Hloubení rýh nebo jam na železničním spodku I. třídy</t>
  </si>
  <si>
    <t>m3</t>
  </si>
  <si>
    <t>-1058473441</t>
  </si>
  <si>
    <t>4,5*0,6*0,6 "lesní žlab"</t>
  </si>
  <si>
    <t>42</t>
  </si>
  <si>
    <t>5914035520</t>
  </si>
  <si>
    <t>Zřízení otevřených odvodňovacích zařízení silničního žlabu štěrbinový</t>
  </si>
  <si>
    <t>1359000176</t>
  </si>
  <si>
    <t>4,5 "lesní žlab"</t>
  </si>
  <si>
    <t>43</t>
  </si>
  <si>
    <t>5964121000R</t>
  </si>
  <si>
    <t>Lesní žlab vč. mříží</t>
  </si>
  <si>
    <t>1411339763</t>
  </si>
  <si>
    <t>1,5 "lesní žlab"</t>
  </si>
  <si>
    <t>44</t>
  </si>
  <si>
    <t>5964161000</t>
  </si>
  <si>
    <t>Beton lehce zhutnitelný C 12/15;X0 F5 2 080 2 517</t>
  </si>
  <si>
    <t>740862397</t>
  </si>
  <si>
    <t>P5871 Lp štěrbinový žlab</t>
  </si>
  <si>
    <t>0,5*0,1*6</t>
  </si>
  <si>
    <t>45</t>
  </si>
  <si>
    <t>1042053038</t>
  </si>
  <si>
    <t>MTO</t>
  </si>
  <si>
    <t>Materiál dodá TO</t>
  </si>
  <si>
    <t>P</t>
  </si>
  <si>
    <t>Práce</t>
  </si>
  <si>
    <t>50</t>
  </si>
  <si>
    <t>5905020020</t>
  </si>
  <si>
    <t>Oprava stezky strojně s odstraněním drnu a nánosu přes 10 cm do 20 cm</t>
  </si>
  <si>
    <t>-1893440180</t>
  </si>
  <si>
    <t>úprava banketů</t>
  </si>
  <si>
    <t>Lp</t>
  </si>
  <si>
    <t>(30900-30760)*1,5</t>
  </si>
  <si>
    <t>(31100-31000)*1,5</t>
  </si>
  <si>
    <t>Pp</t>
  </si>
  <si>
    <t>(30000-29590)*1,5</t>
  </si>
  <si>
    <t>(30240-30080)*1,5</t>
  </si>
  <si>
    <t>(31000-30830)*1,5</t>
  </si>
  <si>
    <t>(31180-30094)*1,5</t>
  </si>
  <si>
    <t>51</t>
  </si>
  <si>
    <t>5905025110</t>
  </si>
  <si>
    <t>Doplnění stezky štěrkodrtí souvislé</t>
  </si>
  <si>
    <t>636666744</t>
  </si>
  <si>
    <t>záhlaví žst. Ledeč n/S</t>
  </si>
  <si>
    <t>10*1,5*0,05</t>
  </si>
  <si>
    <t>52</t>
  </si>
  <si>
    <t>5955101025</t>
  </si>
  <si>
    <t>Kamenivo drcené drť frakce 4/8</t>
  </si>
  <si>
    <t>-400689012</t>
  </si>
  <si>
    <t>žst. Ledeč n/S stezka</t>
  </si>
  <si>
    <t>10*1,5*0,050*2</t>
  </si>
  <si>
    <t>53</t>
  </si>
  <si>
    <t>5906015120</t>
  </si>
  <si>
    <t>Výměna pražce malou těžící mechanizací v KL otevřeném i zapuštěném pražec betonový příčný vystrojený</t>
  </si>
  <si>
    <t>-776228935</t>
  </si>
  <si>
    <t>v km 30,406 - SB5 za dř.pražec</t>
  </si>
  <si>
    <t>v km 31,315-31,313 - SB5 za dř.pražec</t>
  </si>
  <si>
    <t>54</t>
  </si>
  <si>
    <t>5905085040</t>
  </si>
  <si>
    <t>Souvislé čištění KL strojně koleje pražce betonové rozdělení "c"</t>
  </si>
  <si>
    <t>1311440429</t>
  </si>
  <si>
    <t>31,473-29,590</t>
  </si>
  <si>
    <t>55</t>
  </si>
  <si>
    <t>5905105030</t>
  </si>
  <si>
    <t>Doplnění KL kamenivem souvisle strojně v koleji</t>
  </si>
  <si>
    <t>2115845602</t>
  </si>
  <si>
    <t>(31473-29590)*2*0,4 "40% doplnění pro SČ"</t>
  </si>
  <si>
    <t>56</t>
  </si>
  <si>
    <t>5955101000</t>
  </si>
  <si>
    <t>Kamenivo drcené štěrk frakce 31,5/63 třídy BI</t>
  </si>
  <si>
    <t>-1910608009</t>
  </si>
  <si>
    <t>(31473-29590)*2*0,4*1,8 "40% doplnění pro SČ"</t>
  </si>
  <si>
    <t>57</t>
  </si>
  <si>
    <t>5905115010</t>
  </si>
  <si>
    <t>Příplatek za úpravu nadvýšení KL v oblouku o malém poloměru</t>
  </si>
  <si>
    <t>-1329577720</t>
  </si>
  <si>
    <t>31100-30528</t>
  </si>
  <si>
    <t>58</t>
  </si>
  <si>
    <t>5905110010</t>
  </si>
  <si>
    <t>Snížení KL pod patou kolejnice v koleji</t>
  </si>
  <si>
    <t>-1276959496</t>
  </si>
  <si>
    <t>59</t>
  </si>
  <si>
    <t>5906020120</t>
  </si>
  <si>
    <t>Souvislá výměna pražců v KL otevřeném i zapuštěném pražce betonové příčné vystrojené</t>
  </si>
  <si>
    <t>1414570642</t>
  </si>
  <si>
    <t>SB 8 v km 29,916-29,950 roz.d</t>
  </si>
  <si>
    <t>534</t>
  </si>
  <si>
    <t>v km 30,562-30,528 - SB5 za dř.pražec</t>
  </si>
  <si>
    <t>v km 31,475-31,450 - SB8 za dř.pražec</t>
  </si>
  <si>
    <t>60</t>
  </si>
  <si>
    <t>5906055020</t>
  </si>
  <si>
    <t>Příplatek za současnou výměnu pražce s podkladnicovým upevněním a kompletů a pryžových podložek</t>
  </si>
  <si>
    <t>868008522</t>
  </si>
  <si>
    <t>61</t>
  </si>
  <si>
    <t>5906130430</t>
  </si>
  <si>
    <t>Montáž kolejového roštu v ose koleje pražce ocelové tv. Y vystrojené tv. S49 rozdělení "k"</t>
  </si>
  <si>
    <t>64</t>
  </si>
  <si>
    <t>-1115066779</t>
  </si>
  <si>
    <t>31,100-30,568</t>
  </si>
  <si>
    <t>62</t>
  </si>
  <si>
    <t>5956134017</t>
  </si>
  <si>
    <t>Pražec ocelový tv. Y příčný vystrojené základní S 49 rozevření 650</t>
  </si>
  <si>
    <t>-2015647845</t>
  </si>
  <si>
    <t>402</t>
  </si>
  <si>
    <t>63</t>
  </si>
  <si>
    <t>5956134022</t>
  </si>
  <si>
    <t>Pražec ocelový tv. Y příčný vystrojené přechodové 49 rozevření 650</t>
  </si>
  <si>
    <t>-1747327113</t>
  </si>
  <si>
    <t>1675758425</t>
  </si>
  <si>
    <t>65</t>
  </si>
  <si>
    <t>5906055120</t>
  </si>
  <si>
    <t>Příplatek za současnou výměnu pražce s bezpodkladnicovým upevněním a vodicích vložek</t>
  </si>
  <si>
    <t>-1104709530</t>
  </si>
  <si>
    <t>Ypražce v km 31,100-30,568 roz.k</t>
  </si>
  <si>
    <t>402+2</t>
  </si>
  <si>
    <t>66</t>
  </si>
  <si>
    <t>5906105010</t>
  </si>
  <si>
    <t>Demontáž pražce dřevěný</t>
  </si>
  <si>
    <t>2122314985</t>
  </si>
  <si>
    <t>483+5+337+512+15+3+38</t>
  </si>
  <si>
    <t>67</t>
  </si>
  <si>
    <t>5907025035</t>
  </si>
  <si>
    <t>Výměna kolejnicových pásů stávající upevnění tv. S49 rozdělení "c"</t>
  </si>
  <si>
    <t>1964658586</t>
  </si>
  <si>
    <t>levý pas</t>
  </si>
  <si>
    <t>75+25+75+50+50</t>
  </si>
  <si>
    <t>pravý pas</t>
  </si>
  <si>
    <t>75+150+165+50+50+50</t>
  </si>
  <si>
    <t>68</t>
  </si>
  <si>
    <t>5907030035</t>
  </si>
  <si>
    <t>Záměna kolejnic stávající upevnění tv. S49 rozdělení "c"</t>
  </si>
  <si>
    <t>1217502067</t>
  </si>
  <si>
    <t>295+345+100+25</t>
  </si>
  <si>
    <t>69</t>
  </si>
  <si>
    <t>5958128010</t>
  </si>
  <si>
    <t>Komplety ŽS 4 (šroub RS 1, matice M 24, podložka Fe6, svěrka ŽS4)</t>
  </si>
  <si>
    <t>-30410037</t>
  </si>
  <si>
    <t>534*4</t>
  </si>
  <si>
    <t>38*4</t>
  </si>
  <si>
    <t>70</t>
  </si>
  <si>
    <t>5958158005</t>
  </si>
  <si>
    <t>Podložka pryžová pod patu kolejnice S49  183/126/6</t>
  </si>
  <si>
    <t>679429120</t>
  </si>
  <si>
    <t>2010*2+404*2</t>
  </si>
  <si>
    <t>71</t>
  </si>
  <si>
    <t>5908053270</t>
  </si>
  <si>
    <t>Výměna drobného kolejiva vložka "M"</t>
  </si>
  <si>
    <t>-1440946337</t>
  </si>
  <si>
    <t>(30562-29916)/0,675*4+3,852</t>
  </si>
  <si>
    <t>(31475-31100)/0,675*4+7,778</t>
  </si>
  <si>
    <t xml:space="preserve">odpočet v km 31,475-31,450 </t>
  </si>
  <si>
    <t>-38*4</t>
  </si>
  <si>
    <t>odpočet v km 31,313-31,303</t>
  </si>
  <si>
    <t>-15*4</t>
  </si>
  <si>
    <t>72</t>
  </si>
  <si>
    <t>5908052010</t>
  </si>
  <si>
    <t>Výměna podložky pryžové pod patu kolejnice</t>
  </si>
  <si>
    <t>1118417892</t>
  </si>
  <si>
    <t>(50+375+40+125+75)/0,675*2+2,630</t>
  </si>
  <si>
    <t>(50+125+25+23+125+75)/0,675*2+2,667</t>
  </si>
  <si>
    <t>73</t>
  </si>
  <si>
    <t>5908053150</t>
  </si>
  <si>
    <t>Výměna drobného kolejiva šroub svěrkový tv. T</t>
  </si>
  <si>
    <t>-635341325</t>
  </si>
  <si>
    <t>74</t>
  </si>
  <si>
    <t>5908055010</t>
  </si>
  <si>
    <t>Příplatek za výměnu deformovaného šroubu</t>
  </si>
  <si>
    <t>-2008138912</t>
  </si>
  <si>
    <t>150 "orientační odhad"</t>
  </si>
  <si>
    <t>75</t>
  </si>
  <si>
    <t>5958134040</t>
  </si>
  <si>
    <t>Součásti upevňovací kroužek pružný dvojitý Fe 6</t>
  </si>
  <si>
    <t>-286579663</t>
  </si>
  <si>
    <t>76</t>
  </si>
  <si>
    <t>5958116000</t>
  </si>
  <si>
    <t>Matice M24</t>
  </si>
  <si>
    <t>2136442129</t>
  </si>
  <si>
    <t>77</t>
  </si>
  <si>
    <t>5958134041</t>
  </si>
  <si>
    <t>Součásti upevňovací šroub svěrkový T5</t>
  </si>
  <si>
    <t>-223131805</t>
  </si>
  <si>
    <t>78</t>
  </si>
  <si>
    <t>5958134140</t>
  </si>
  <si>
    <t>Součásti upevňovací vložka M</t>
  </si>
  <si>
    <t>-2140220138</t>
  </si>
  <si>
    <t>79</t>
  </si>
  <si>
    <t>5908005430</t>
  </si>
  <si>
    <t>Oprava kolejnicového styku demontáž spojek tv. S49</t>
  </si>
  <si>
    <t>styk</t>
  </si>
  <si>
    <t>1806183540</t>
  </si>
  <si>
    <t>(31475-29590)/24*2</t>
  </si>
  <si>
    <t>+2,917</t>
  </si>
  <si>
    <t>80</t>
  </si>
  <si>
    <t>5907050120</t>
  </si>
  <si>
    <t>Dělení kolejnic kyslíkem tv. S49</t>
  </si>
  <si>
    <t>-1984023567</t>
  </si>
  <si>
    <t>(31475-29590)/24*2*2</t>
  </si>
  <si>
    <t>5,833</t>
  </si>
  <si>
    <t>81</t>
  </si>
  <si>
    <t>5909032030</t>
  </si>
  <si>
    <t>Přesná úprava GPK koleje směrové a výškové uspořádání pražce ocelové tv. Y</t>
  </si>
  <si>
    <t>-138690572</t>
  </si>
  <si>
    <t>(31,475-29,55)*2</t>
  </si>
  <si>
    <t>82</t>
  </si>
  <si>
    <t>5910020030</t>
  </si>
  <si>
    <t>Svařování kolejnic termitem plný předehřev standardní spára svar sériový tv. S49</t>
  </si>
  <si>
    <t>svar</t>
  </si>
  <si>
    <t>-806886731</t>
  </si>
  <si>
    <t>160</t>
  </si>
  <si>
    <t>83</t>
  </si>
  <si>
    <t>5910035030</t>
  </si>
  <si>
    <t>Dosažení dovolené upínací teploty v BK prodloužením kolejnicového pásu v koleji tv. S49</t>
  </si>
  <si>
    <t>-138118224</t>
  </si>
  <si>
    <t>8*2</t>
  </si>
  <si>
    <t>84</t>
  </si>
  <si>
    <t>5910040010</t>
  </si>
  <si>
    <t>Umožnění volné dilatace kolejnice demontáž upevňovadel bez osazení kluzných podložek rozdělení pražců "c"</t>
  </si>
  <si>
    <t>-1637131474</t>
  </si>
  <si>
    <t>(31475-29590)*2</t>
  </si>
  <si>
    <t>85</t>
  </si>
  <si>
    <t>5910040110</t>
  </si>
  <si>
    <t>Umožnění volné dilatace kolejnice montáž upevňovadel bez odstranění kluzných podložek rozdělení pražců "c"</t>
  </si>
  <si>
    <t>340609441</t>
  </si>
  <si>
    <t>86</t>
  </si>
  <si>
    <t>5910136010</t>
  </si>
  <si>
    <t>Montáž pražcové kotvy v koleji</t>
  </si>
  <si>
    <t>1172151300</t>
  </si>
  <si>
    <t>216+99</t>
  </si>
  <si>
    <t>87</t>
  </si>
  <si>
    <t>5960101005</t>
  </si>
  <si>
    <t>Pražcové kotvy TDHB pro pražec betonový SB 8</t>
  </si>
  <si>
    <t>-4865751</t>
  </si>
  <si>
    <t>rozdělení d-SB8</t>
  </si>
  <si>
    <t>216</t>
  </si>
  <si>
    <t>88</t>
  </si>
  <si>
    <t>5960101015</t>
  </si>
  <si>
    <t>Pražcové kotvy TDHB pro pražec betonový SB 5</t>
  </si>
  <si>
    <t>-1530852070</t>
  </si>
  <si>
    <t>rozdělení c-SB5</t>
  </si>
  <si>
    <t>40+41+18</t>
  </si>
  <si>
    <t>89</t>
  </si>
  <si>
    <t>5908063020</t>
  </si>
  <si>
    <t>Oprava rozchodu koleje otočením nebo záměnou rozponových svěrek</t>
  </si>
  <si>
    <t>úl.pl.</t>
  </si>
  <si>
    <t>-1704735719</t>
  </si>
  <si>
    <t>50*2</t>
  </si>
  <si>
    <t>90</t>
  </si>
  <si>
    <t>5908063010</t>
  </si>
  <si>
    <t>Oprava rozchodu koleje otočením podkladnice</t>
  </si>
  <si>
    <t>533472727</t>
  </si>
  <si>
    <t>otočení podkl. SB8 +3 mm</t>
  </si>
  <si>
    <t>otočení podkl. SB8 +6 mm</t>
  </si>
  <si>
    <t>(382)*2</t>
  </si>
  <si>
    <t>91</t>
  </si>
  <si>
    <t>5912050010</t>
  </si>
  <si>
    <t>Staničení výměna kilometrovníku</t>
  </si>
  <si>
    <t>-461039930</t>
  </si>
  <si>
    <t>km 30-31</t>
  </si>
  <si>
    <t>92</t>
  </si>
  <si>
    <t>5912050020</t>
  </si>
  <si>
    <t>Staničení výměna hektometrovníku</t>
  </si>
  <si>
    <t>-2029030499</t>
  </si>
  <si>
    <t>km 29,6-31,5</t>
  </si>
  <si>
    <t>93</t>
  </si>
  <si>
    <t>5962101115</t>
  </si>
  <si>
    <t>Návěstidlo kilometrovník železobetonový se znaky</t>
  </si>
  <si>
    <t>-2062850563</t>
  </si>
  <si>
    <t>94</t>
  </si>
  <si>
    <t>5962101120</t>
  </si>
  <si>
    <t>Návěstidlo hektometrovník železobetonový se znaky</t>
  </si>
  <si>
    <t>1702027526</t>
  </si>
  <si>
    <t>95</t>
  </si>
  <si>
    <t>5914020020</t>
  </si>
  <si>
    <t>Čištění otevřených odvodňovacích zařízení strojně příkop nezpevněný</t>
  </si>
  <si>
    <t>-713048011</t>
  </si>
  <si>
    <t>(30760-29590)*0,3</t>
  </si>
  <si>
    <t>(31000-30900)*0,3</t>
  </si>
  <si>
    <t>(31473-31100)*0,3</t>
  </si>
  <si>
    <t>(30080-30000)*0,3</t>
  </si>
  <si>
    <t>(30760-30240)*0,3</t>
  </si>
  <si>
    <t>(31473-31180)*0,3</t>
  </si>
  <si>
    <t>96</t>
  </si>
  <si>
    <t>5914005040</t>
  </si>
  <si>
    <t>Rozšíření stezky zemního tělesa dle VL Ž2 použitými železobetonovými pražci</t>
  </si>
  <si>
    <t>-1631168973</t>
  </si>
  <si>
    <t>rovnanina v km 29,716</t>
  </si>
  <si>
    <t>2,4*0,5+2,4*2*0,5</t>
  </si>
  <si>
    <t>rovnanina v km 30,325</t>
  </si>
  <si>
    <t>2,4*0,5+2,4*0,5</t>
  </si>
  <si>
    <t>rovnanina v km 30,990</t>
  </si>
  <si>
    <t>rovnanina v km 30,760-30,830</t>
  </si>
  <si>
    <t>30*2,4*0,5*2</t>
  </si>
  <si>
    <t>98</t>
  </si>
  <si>
    <t>2017311974</t>
  </si>
  <si>
    <t>pražcová rovnanina</t>
  </si>
  <si>
    <t>(2,4*2+2,4+2,4+30*2,4)*0,8*0,8</t>
  </si>
  <si>
    <t>99</t>
  </si>
  <si>
    <t>13021012_R</t>
  </si>
  <si>
    <t>Železniční spodek - Ocelové spony pro pražcové rovnaniny</t>
  </si>
  <si>
    <t>-1004259468</t>
  </si>
  <si>
    <t>(6+4+4+120)*3*2/1000</t>
  </si>
  <si>
    <t>100</t>
  </si>
  <si>
    <t>5964161010</t>
  </si>
  <si>
    <t>Beton lehce zhutnitelný C 20/25;X0 F5 2 285 2 765</t>
  </si>
  <si>
    <t>-2084123334</t>
  </si>
  <si>
    <t>beton.podklad pod rovnaninu</t>
  </si>
  <si>
    <t>(2,4*2+2,4+2,4+30*2,4)*0,6*0,1</t>
  </si>
  <si>
    <t>101</t>
  </si>
  <si>
    <t>5915015010</t>
  </si>
  <si>
    <t>Svahování zemního tělesa železničního spodku v náspu</t>
  </si>
  <si>
    <t>38913927</t>
  </si>
  <si>
    <t>urovnání výzisku z SČ</t>
  </si>
  <si>
    <t>375*2</t>
  </si>
  <si>
    <t>102</t>
  </si>
  <si>
    <t>5912060210</t>
  </si>
  <si>
    <t>Demontáž zajišťovací značky včetně sloupku a základu konzolové</t>
  </si>
  <si>
    <t>1546503664</t>
  </si>
  <si>
    <t>103</t>
  </si>
  <si>
    <t>5912065010</t>
  </si>
  <si>
    <t>Montáž zajišťovací značky samostatné konzolové</t>
  </si>
  <si>
    <t>1238233748</t>
  </si>
  <si>
    <t>104</t>
  </si>
  <si>
    <t>5962119005</t>
  </si>
  <si>
    <t>Zajištění PPK betonový prefabrikovaný základ</t>
  </si>
  <si>
    <t>-824242066</t>
  </si>
  <si>
    <t>105</t>
  </si>
  <si>
    <t>5962119025</t>
  </si>
  <si>
    <t>Zajištění PPK betonový sloupek pro konzolovou značku</t>
  </si>
  <si>
    <t>-1245074194</t>
  </si>
  <si>
    <t>106</t>
  </si>
  <si>
    <t>5962119025R</t>
  </si>
  <si>
    <t>Zajištění PPK štítek konzolové a hřebové značky</t>
  </si>
  <si>
    <t>-210003804</t>
  </si>
  <si>
    <t>107</t>
  </si>
  <si>
    <t>-1510958746</t>
  </si>
  <si>
    <t>50*0,5"zaj.značky"</t>
  </si>
  <si>
    <t>108</t>
  </si>
  <si>
    <t>1658949247</t>
  </si>
  <si>
    <t>50*0,3"beton</t>
  </si>
  <si>
    <t>109</t>
  </si>
  <si>
    <t>5999005020</t>
  </si>
  <si>
    <t>Třídění pražců a kolejnicových podpor</t>
  </si>
  <si>
    <t>394072823</t>
  </si>
  <si>
    <t>0,08*1393</t>
  </si>
  <si>
    <t>OST</t>
  </si>
  <si>
    <t>Ostatní</t>
  </si>
  <si>
    <t>Vedlejší rozpočtové náklady</t>
  </si>
  <si>
    <t>112</t>
  </si>
  <si>
    <t>9902100200</t>
  </si>
  <si>
    <t>Doprava obousměrná (např. dodávek z vlastních zásob zhotovitele nebo objednatele nebo výzisku) mechanizací o nosnosti přes 3,5 t sypanin (kameniva, písku, suti, dlažebních kostek, atd.) do 20 km</t>
  </si>
  <si>
    <t>512</t>
  </si>
  <si>
    <t>1840586682</t>
  </si>
  <si>
    <t>nový beton a betonová směs</t>
  </si>
  <si>
    <t>(4,896+0,3+15)*2,2</t>
  </si>
  <si>
    <t>asfaltová drť</t>
  </si>
  <si>
    <t>11,25</t>
  </si>
  <si>
    <t>štěrk</t>
  </si>
  <si>
    <t>2711,52+1,5</t>
  </si>
  <si>
    <t>113</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</si>
  <si>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</si>
  <si>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</si>
  <si>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2098153765</t>
  </si>
  <si>
    <t>Doprava vystrojených betonových pražců SB5 na stavbu (300 kg/ks) - Pha Vršovice</t>
  </si>
  <si>
    <t>180*0,3</t>
  </si>
  <si>
    <t>114</t>
  </si>
  <si>
    <t>9902900200</t>
  </si>
  <si>
    <t xml:space="preserve">Naložení  objemnějšího kusového materiálu, vybouraných hmot  </t>
  </si>
  <si>
    <t>-1834175035</t>
  </si>
  <si>
    <t xml:space="preserve">Naložení vystrojených betonových pražců, kolejnic na stavbu </t>
  </si>
  <si>
    <t>622*0,3+(180+70)*0,3+2*815*0,049+1393*0,08</t>
  </si>
  <si>
    <t>115</t>
  </si>
  <si>
    <t>9902200100</t>
  </si>
  <si>
    <t>Doprava dodávek zhotovitele, dodávek objednatele nebo výzisku mechanizací přes 3,5 t objemnějšího kusového materiálu do 10 km</t>
  </si>
  <si>
    <t>823055660</t>
  </si>
  <si>
    <t>Odvoz upevnění z dřevěných pražců na skládku / úložiště (5,4 kg/pražec)</t>
  </si>
  <si>
    <t>(1393*19,4)/1000</t>
  </si>
  <si>
    <t>Odvoz kolejnic tv. T na skládku / úložiště (49 kg/m)</t>
  </si>
  <si>
    <t>(815*49)/1000</t>
  </si>
  <si>
    <t>Odvoz spojek tv. T na skládku / úložiště (27,4 kg/styk)</t>
  </si>
  <si>
    <t>(160*2*27,4)/1000</t>
  </si>
  <si>
    <t>"stávající upevnění" 10</t>
  </si>
  <si>
    <t>116</t>
  </si>
  <si>
    <t>9902200400</t>
  </si>
  <si>
    <t>Doprava dodávek zhotovitele, dodávek objednatele nebo výzisku mechanizací přes 3,5 t objemnějšího kusového materiálu do 40 km</t>
  </si>
  <si>
    <t>-1196046713</t>
  </si>
  <si>
    <t>Odvoz zajišťovacích značek na skládku (50 kg/ks)+odvoz bet.základů z návěstidel</t>
  </si>
  <si>
    <t>(10*50)/1000+2*2*2,5</t>
  </si>
  <si>
    <t>Doprava vystrojených betonových pražců SB8 na stavbu (300 kg/ks)</t>
  </si>
  <si>
    <t>622*0,3</t>
  </si>
  <si>
    <t>dovoz živičných vrstev</t>
  </si>
  <si>
    <t>3,7+5,55+4,625</t>
  </si>
  <si>
    <t>betonové panely</t>
  </si>
  <si>
    <t>6*1,5*0,5*0,15*2,5 "přejezd P5871"</t>
  </si>
  <si>
    <t>11,5*1,4*0,15*2,5 "přejezd P5872"</t>
  </si>
  <si>
    <t>4*1,6"panely u přej.P5872 v příkopu"</t>
  </si>
  <si>
    <t>117</t>
  </si>
  <si>
    <t>9903200200</t>
  </si>
  <si>
    <t>Přeprava mechanizace na místo prováděných prací o hmotnosti přes 12 t do 200 km</t>
  </si>
  <si>
    <t>-1255443875</t>
  </si>
  <si>
    <t>Doprava ASP a SSP , SĆ na stavbu</t>
  </si>
  <si>
    <t>1+1+1</t>
  </si>
  <si>
    <t>118</t>
  </si>
  <si>
    <t>9902900100</t>
  </si>
  <si>
    <t xml:space="preserve">Naložení  sypanin, drobného kusového materiálu, suti   </t>
  </si>
  <si>
    <t>-1728199781</t>
  </si>
  <si>
    <t>1605+760*1,8+27,938+27,024+8,768</t>
  </si>
  <si>
    <t>119</t>
  </si>
  <si>
    <t>9902100300</t>
  </si>
  <si>
    <t>Doprava obousměrná (např. dodávek z vlastních zásob zhotovitele nebo objednatele nebo výzisku) mechanizací o nosnosti přes 3,5 t sypanin (kameniva, písku, suti, dlažebních kostek, atd.) do 30 km</t>
  </si>
  <si>
    <t>155467130</t>
  </si>
  <si>
    <t>skládka výzisk z SČ + příkopy</t>
  </si>
  <si>
    <t>1605+760*1,8</t>
  </si>
  <si>
    <t>asfalt.vrstvy k recyklaci, výzisk z přejezdu, živice</t>
  </si>
  <si>
    <t>13,875+11,25+13,875+13,875</t>
  </si>
  <si>
    <t>120</t>
  </si>
  <si>
    <t>9902100500</t>
  </si>
  <si>
    <t>Doprava obousměrná (např. dodávek z vlastních zásob zhotovitele nebo objednatele nebo výzisku) mechanizací o nosnosti přes 3,5 t sypanin (kameniva, písku, suti, dlažebních kostek, atd.) do 60 km</t>
  </si>
  <si>
    <t>256011949</t>
  </si>
  <si>
    <t>17,1+8,5 "drobný materiál"</t>
  </si>
  <si>
    <t>121</t>
  </si>
  <si>
    <t>9902201000</t>
  </si>
  <si>
    <t>Doprava obousměrná (např. dodávek z vlastních zásob zhotovitele nebo objednatele nebo výzisku) mechanizací o nosnosti přes 3,5 t objemnějšího kusového materiálu (prefabrikátů, stožárů, výhybek, rozvaděčů, vybouraných hmot atd.) do 250 km</t>
  </si>
  <si>
    <t>382833345</t>
  </si>
  <si>
    <t>865*0,049+404*0,13+(15+11)*0,4</t>
  </si>
  <si>
    <t>122</t>
  </si>
  <si>
    <t>9909000100</t>
  </si>
  <si>
    <t>Poplatek za uložení suti nebo hmot na oficiální skládku</t>
  </si>
  <si>
    <t>-2060794608</t>
  </si>
  <si>
    <t>výzisk z výměny a čištění ŠL 40%</t>
  </si>
  <si>
    <t>1605</t>
  </si>
  <si>
    <t xml:space="preserve">výzisk z příkopů </t>
  </si>
  <si>
    <t>760*1,8</t>
  </si>
  <si>
    <t>123</t>
  </si>
  <si>
    <t>9909000300</t>
  </si>
  <si>
    <t>Poplatek za likvidaci dřevěných kolejnicových podpor</t>
  </si>
  <si>
    <t>-690413819</t>
  </si>
  <si>
    <t>124</t>
  </si>
  <si>
    <t>9909000400</t>
  </si>
  <si>
    <t>Poplatek za likvidaci plastových součástí</t>
  </si>
  <si>
    <t>-1012312117</t>
  </si>
  <si>
    <t>1,8</t>
  </si>
  <si>
    <t>125</t>
  </si>
  <si>
    <t>9909000600</t>
  </si>
  <si>
    <t>Poplatek za recyklaci odpadu (asfaltové směsi, kusový beton)</t>
  </si>
  <si>
    <t>-213654223</t>
  </si>
  <si>
    <t>výzisk asfalt - odpad předaný na skládku x recyklaci</t>
  </si>
  <si>
    <t>13,875</t>
  </si>
  <si>
    <t>126</t>
  </si>
  <si>
    <t>9909000500</t>
  </si>
  <si>
    <t xml:space="preserve">Poplatek uložení odpadu betonových prefabrikátů </t>
  </si>
  <si>
    <t>93923764</t>
  </si>
  <si>
    <t>10*0,05 "zaj.značky"</t>
  </si>
  <si>
    <t>2*2*2,5 "základ z návěstidel"</t>
  </si>
  <si>
    <t>02 - Oprava zhlaví Ledeč n/S</t>
  </si>
  <si>
    <t xml:space="preserve">    5 - Komunikace pozemní</t>
  </si>
  <si>
    <t>Komunikace pozemní</t>
  </si>
  <si>
    <t>-635251864</t>
  </si>
  <si>
    <t>400*0,5*0,05</t>
  </si>
  <si>
    <t>-529121434</t>
  </si>
  <si>
    <t>10*1,8</t>
  </si>
  <si>
    <t>5905105040</t>
  </si>
  <si>
    <t>Doplnění KL kamenivem souvisle strojně ve výhybce</t>
  </si>
  <si>
    <t>468847153</t>
  </si>
  <si>
    <t>-2110314187</t>
  </si>
  <si>
    <t>50*1,8</t>
  </si>
  <si>
    <t>5905110020</t>
  </si>
  <si>
    <t>Snížení KL pod patou kolejnice ve výhybce</t>
  </si>
  <si>
    <t>757004412</t>
  </si>
  <si>
    <t>6*44+(103+30)*0,6</t>
  </si>
  <si>
    <t>5906015010</t>
  </si>
  <si>
    <t>Výměna pražce malou těžící mechanizací v KL otevřeném i zapuštěném pražec dřevěný příčný nevystrojený</t>
  </si>
  <si>
    <t>-545935810</t>
  </si>
  <si>
    <t>před ZV 9</t>
  </si>
  <si>
    <t>mezi KV9 - KV7</t>
  </si>
  <si>
    <t>za KV7</t>
  </si>
  <si>
    <t>5+3</t>
  </si>
  <si>
    <t>za KV5 - rozponové upevnění</t>
  </si>
  <si>
    <t>mezi KV5 - KV8</t>
  </si>
  <si>
    <t>za KV8</t>
  </si>
  <si>
    <t>mezi ZV7 - ZV6</t>
  </si>
  <si>
    <t>za KV6</t>
  </si>
  <si>
    <t>mezi KV6 - KV4</t>
  </si>
  <si>
    <t>5906015030</t>
  </si>
  <si>
    <t>Výměna pražce malou těžící mechanizací v KL otevřeném i zapuštěném pražec dřevěný výhybkový délky do 3 m</t>
  </si>
  <si>
    <t>-1374687513</t>
  </si>
  <si>
    <t>výh.9</t>
  </si>
  <si>
    <t>13</t>
  </si>
  <si>
    <t>výh.8</t>
  </si>
  <si>
    <t>výh.7</t>
  </si>
  <si>
    <t>výh.5</t>
  </si>
  <si>
    <t>výh.6</t>
  </si>
  <si>
    <t>výh.4</t>
  </si>
  <si>
    <t>5906015040</t>
  </si>
  <si>
    <t>Výměna pražce malou těžící mechanizací v KL otevřeném i zapuštěném pražec dřevěný výhybkový délky přes 3 do 4 m</t>
  </si>
  <si>
    <t>-88836924</t>
  </si>
  <si>
    <t>5906015050</t>
  </si>
  <si>
    <t>Výměna pražce malou těžící mechanizací v KL otevřeném i zapuštěném pražec dřevěný výhybkový délky přes 4 do 5 m</t>
  </si>
  <si>
    <t>1346924313</t>
  </si>
  <si>
    <t>5+1</t>
  </si>
  <si>
    <t>5+5</t>
  </si>
  <si>
    <t>5+4</t>
  </si>
  <si>
    <t>-1723897008</t>
  </si>
  <si>
    <t>kol.1 za KV8</t>
  </si>
  <si>
    <t>kol.2 za KV6</t>
  </si>
  <si>
    <t>5906045010</t>
  </si>
  <si>
    <t>Příplatek za překážku po jedné straně koleje</t>
  </si>
  <si>
    <t>1461290776</t>
  </si>
  <si>
    <t>na kol.č.3 vedle rampy</t>
  </si>
  <si>
    <t>20*0,6</t>
  </si>
  <si>
    <t>5906055030</t>
  </si>
  <si>
    <t>Příplatek za současnou výměnu pražce s podkladnicovým upevněním a kompletů, pryžových a polyetylenových podložek</t>
  </si>
  <si>
    <t>-1005474037</t>
  </si>
  <si>
    <t>338</t>
  </si>
  <si>
    <t>5906110007</t>
  </si>
  <si>
    <t>Oprava rozdělení pražců příčných dřevěných posun přes 5 do 10 cm</t>
  </si>
  <si>
    <t>1117456929</t>
  </si>
  <si>
    <t>20 "orientační odhad"</t>
  </si>
  <si>
    <t>5906120010</t>
  </si>
  <si>
    <t>Zkrácení dřevěného pražce odřezáním</t>
  </si>
  <si>
    <t>-775903512</t>
  </si>
  <si>
    <t>5+5+5+5</t>
  </si>
  <si>
    <t>5907015035</t>
  </si>
  <si>
    <t>Ojedinělá výměna kolejnic stávající upevnění tv. S49 rozdělení "c"</t>
  </si>
  <si>
    <t>812981765</t>
  </si>
  <si>
    <t>2*8</t>
  </si>
  <si>
    <t>5958140005</t>
  </si>
  <si>
    <t>Podkladnice žebrová tv. S4pl</t>
  </si>
  <si>
    <t>-2085210842</t>
  </si>
  <si>
    <t>5958173000</t>
  </si>
  <si>
    <t>Polyetylenové pásy v kotoučích</t>
  </si>
  <si>
    <t>-308344110</t>
  </si>
  <si>
    <t>6*8,7</t>
  </si>
  <si>
    <t>5956116000</t>
  </si>
  <si>
    <t>Pražce dřevěné výhybkové dub skupina 3 160x260</t>
  </si>
  <si>
    <t>668186375</t>
  </si>
  <si>
    <t>6*5,2+11*4,4*0,26*0,16+6*4,5*0,26*0,16+2*4,6*0,26*0,16</t>
  </si>
  <si>
    <t>5956119020</t>
  </si>
  <si>
    <t>Pražec dřevěný výhybkový dub skupina 3 2600x260x160</t>
  </si>
  <si>
    <t>2111404619</t>
  </si>
  <si>
    <t>-1348088407</t>
  </si>
  <si>
    <t>výhybky</t>
  </si>
  <si>
    <t>6*15*4*2+19*4*2</t>
  </si>
  <si>
    <t>před a za výhybkou</t>
  </si>
  <si>
    <t>(103-20)*4+26 "zaokrouhlení"</t>
  </si>
  <si>
    <t>bet.pražce</t>
  </si>
  <si>
    <t>30*4</t>
  </si>
  <si>
    <t>5958134075</t>
  </si>
  <si>
    <t>Součásti upevňovací vrtule R1(145)</t>
  </si>
  <si>
    <t>889429374</t>
  </si>
  <si>
    <t>6*15*4*4+19*4*4</t>
  </si>
  <si>
    <t>103*8+12"zaokrouhlení"</t>
  </si>
  <si>
    <t>5958134080</t>
  </si>
  <si>
    <t>Součásti upevňovací vrtule R2 (160)</t>
  </si>
  <si>
    <t>-302969398</t>
  </si>
  <si>
    <t>6*(19+10)*2*4+8"zaokrouhlení"</t>
  </si>
  <si>
    <t>-2097901709</t>
  </si>
  <si>
    <t>6*15*4+19*4</t>
  </si>
  <si>
    <t>103*2+26 "zaokrouhlení"</t>
  </si>
  <si>
    <t>30*2+12"zaokroulení"</t>
  </si>
  <si>
    <t>5958158065</t>
  </si>
  <si>
    <t>Podložka polyetylenová pod podkladnici 430/130/2 (ŽT)</t>
  </si>
  <si>
    <t>-1334453629</t>
  </si>
  <si>
    <t>103*2+8 "zaokrouhlení"</t>
  </si>
  <si>
    <t>5958158060</t>
  </si>
  <si>
    <t>Podložka polyetylenová pod podkladnici 330/170/2 (tv. T5)</t>
  </si>
  <si>
    <t>78887759</t>
  </si>
  <si>
    <t>20*2</t>
  </si>
  <si>
    <t>-1888391845</t>
  </si>
  <si>
    <t>2580+1400+20*4</t>
  </si>
  <si>
    <t>223898473</t>
  </si>
  <si>
    <t>20*4</t>
  </si>
  <si>
    <t>1790798841</t>
  </si>
  <si>
    <t>31</t>
  </si>
  <si>
    <t>5956131005</t>
  </si>
  <si>
    <t>Vystrojení pražce dřevěného protištěpná destička pro pražec (105x210)</t>
  </si>
  <si>
    <t>-1430005510</t>
  </si>
  <si>
    <t>5908005130</t>
  </si>
  <si>
    <t>Oprava kolejnicového styku demontáž spojky tv. S49</t>
  </si>
  <si>
    <t>-1603896959</t>
  </si>
  <si>
    <t>-1361537934</t>
  </si>
  <si>
    <t>50 "odhad"</t>
  </si>
  <si>
    <t>5910020130</t>
  </si>
  <si>
    <t>Svařování kolejnic termitem plný předehřev standardní spára svar jednotlivý tv. S49</t>
  </si>
  <si>
    <t>-1096295494</t>
  </si>
  <si>
    <t>5910020320</t>
  </si>
  <si>
    <t>Svařování kolejnic termitem plný předehřev standardní spára svar přechodový tv. R65/S49</t>
  </si>
  <si>
    <t>-1135779607</t>
  </si>
  <si>
    <t>5910090050</t>
  </si>
  <si>
    <t>Navaření srdcovky jednoduché montované z kolejnic úhel odbočení 5°-7,9° (1:7,5 až 1:9) hloubky do 10 mm</t>
  </si>
  <si>
    <t>-1521670113</t>
  </si>
  <si>
    <t>výh.</t>
  </si>
  <si>
    <t>5912007010</t>
  </si>
  <si>
    <t>Výměna návěstidla námezníku</t>
  </si>
  <si>
    <t>1839415547</t>
  </si>
  <si>
    <t>5962104005</t>
  </si>
  <si>
    <t>Hranice námezník betonový vč. Nátěru</t>
  </si>
  <si>
    <t>1626322902</t>
  </si>
  <si>
    <t>5999005010</t>
  </si>
  <si>
    <t>Třídění spojovacích a upevňovacích součástí</t>
  </si>
  <si>
    <t>-2105828254</t>
  </si>
  <si>
    <t>4,567</t>
  </si>
  <si>
    <t>-2119560523</t>
  </si>
  <si>
    <t>43,766+2,64</t>
  </si>
  <si>
    <t>630464095</t>
  </si>
  <si>
    <t>18+90</t>
  </si>
  <si>
    <t>1392922190</t>
  </si>
  <si>
    <t xml:space="preserve">skládka </t>
  </si>
  <si>
    <t>-1927410681</t>
  </si>
  <si>
    <t>4,567 "upevnění"</t>
  </si>
  <si>
    <t>1187856728</t>
  </si>
  <si>
    <t>(103*5,4)/1000</t>
  </si>
  <si>
    <t>(16*49)/1000</t>
  </si>
  <si>
    <t>(4*27,4)/1000</t>
  </si>
  <si>
    <t>1554454591</t>
  </si>
  <si>
    <t>Odvoz námezníků na skládku (50 kg/ks)</t>
  </si>
  <si>
    <t>(6*50)/1000</t>
  </si>
  <si>
    <t>DOvoz bet.pražců HB+vložka kolejnice</t>
  </si>
  <si>
    <t>30*0,3+16*0,049</t>
  </si>
  <si>
    <t>46</t>
  </si>
  <si>
    <t>1786505301</t>
  </si>
  <si>
    <t>Doprava dř.pražců</t>
  </si>
  <si>
    <t>33,157+10,609</t>
  </si>
  <si>
    <t>47</t>
  </si>
  <si>
    <t>-1383710839</t>
  </si>
  <si>
    <t>18+90+6*0,050+4,567</t>
  </si>
  <si>
    <t>48</t>
  </si>
  <si>
    <t>67518508</t>
  </si>
  <si>
    <t>49</t>
  </si>
  <si>
    <t>1935944941</t>
  </si>
  <si>
    <t xml:space="preserve">Doprava ASPv a SSP </t>
  </si>
  <si>
    <t>1+1</t>
  </si>
  <si>
    <t>762485524</t>
  </si>
  <si>
    <t xml:space="preserve">výzisk z výměny ŠL </t>
  </si>
  <si>
    <t>-591048006</t>
  </si>
  <si>
    <t>46,406</t>
  </si>
  <si>
    <t>1683702788</t>
  </si>
  <si>
    <t>0,1</t>
  </si>
  <si>
    <t>03 - VRN</t>
  </si>
  <si>
    <t>021201001</t>
  </si>
  <si>
    <t>Průzkumné práce pro opravy Průzkum výskytu škodlivin kontaminace</t>
  </si>
  <si>
    <t>1088550944</t>
  </si>
  <si>
    <t>021201002</t>
  </si>
  <si>
    <t>Zřízení kladečského plánu</t>
  </si>
  <si>
    <t>1492319575</t>
  </si>
  <si>
    <t>022101001</t>
  </si>
  <si>
    <t>Geodetické práce Geodetické práce před opravou</t>
  </si>
  <si>
    <t>-1664433880</t>
  </si>
  <si>
    <t>022101011</t>
  </si>
  <si>
    <t>Geodetické práce Geodetické práce v průběhu opravy</t>
  </si>
  <si>
    <t>7997738</t>
  </si>
  <si>
    <t>022101021</t>
  </si>
  <si>
    <t>Geodetické práce Geodetické práce po ukončení opravy</t>
  </si>
  <si>
    <t>-1314841979</t>
  </si>
  <si>
    <t>022121001</t>
  </si>
  <si>
    <t>Geodetické práce Diagnostika technické infrastruktury Vytýčení trasy inženýrských sítí</t>
  </si>
  <si>
    <t>hod</t>
  </si>
  <si>
    <t>1024</t>
  </si>
  <si>
    <t>1685700196</t>
  </si>
  <si>
    <t>022121001_R</t>
  </si>
  <si>
    <t>Práce SSZT (Počítadla náprav aj.)</t>
  </si>
  <si>
    <t>-1032230711</t>
  </si>
  <si>
    <t>023101041R</t>
  </si>
  <si>
    <t>Kontrola PPK při směrové a výškové úpravě koleje APK</t>
  </si>
  <si>
    <t>-363366839</t>
  </si>
  <si>
    <t>023101042R</t>
  </si>
  <si>
    <t>Dokumentace skutečného provedení žel.svršku a spodku</t>
  </si>
  <si>
    <t>-820590695</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</si>
  <si>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</si>
  <si>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</si>
  <si>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799668332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</si>
</sst>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30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7" fillId="0" borderId="0" xfId="0" applyFont="1" applyAlignment="1" applyProtection="1">
      <alignment horizontal="left"/>
    </xf>
    <xf numFmtId="4" fontId="7" fillId="0" borderId="0" xfId="0" applyNumberFormat="1" applyFont="1" applyAlignment="1" applyProtection="1"/>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9"/>
  <sheetViews>
    <sheetView showGridLines="0" tabSelected="1" workbookViewId="0"/>
  </sheetViews>
  <sheetFormatPr defaultRowHeight="14.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296"/>
      <c r="AS2" s="296"/>
      <c r="AT2" s="296"/>
      <c r="AU2" s="296"/>
      <c r="AV2" s="296"/>
      <c r="AW2" s="296"/>
      <c r="AX2" s="296"/>
      <c r="AY2" s="296"/>
      <c r="AZ2" s="296"/>
      <c r="BA2" s="296"/>
      <c r="BB2" s="296"/>
      <c r="BC2" s="296"/>
      <c r="BD2" s="296"/>
      <c r="BE2" s="296"/>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59" t="s">
        <v>14</v>
      </c>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2"/>
      <c r="AQ5" s="22"/>
      <c r="AR5" s="20"/>
      <c r="BE5" s="256" t="s">
        <v>15</v>
      </c>
      <c r="BS5" s="17" t="s">
        <v>6</v>
      </c>
    </row>
    <row r="6" spans="1:74" s="1" customFormat="1" ht="36.950000000000003" customHeight="1">
      <c r="B6" s="21"/>
      <c r="C6" s="22"/>
      <c r="D6" s="28" t="s">
        <v>16</v>
      </c>
      <c r="E6" s="22"/>
      <c r="F6" s="22"/>
      <c r="G6" s="22"/>
      <c r="H6" s="22"/>
      <c r="I6" s="22"/>
      <c r="J6" s="22"/>
      <c r="K6" s="261" t="s">
        <v>17</v>
      </c>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2"/>
      <c r="AQ6" s="22"/>
      <c r="AR6" s="20"/>
      <c r="BE6" s="257"/>
      <c r="BS6" s="17" t="s">
        <v>6</v>
      </c>
    </row>
    <row r="7" spans="1:74" s="1" customFormat="1" ht="12" customHeight="1">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257"/>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57"/>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57"/>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1</v>
      </c>
      <c r="AO10" s="22"/>
      <c r="AP10" s="22"/>
      <c r="AQ10" s="22"/>
      <c r="AR10" s="20"/>
      <c r="BE10" s="257"/>
      <c r="BS10" s="17" t="s">
        <v>6</v>
      </c>
    </row>
    <row r="11" spans="1:74" s="1" customFormat="1" ht="18.399999999999999" customHeight="1">
      <c r="B11" s="21"/>
      <c r="C11" s="22"/>
      <c r="D11" s="22"/>
      <c r="E11" s="27" t="s">
        <v>21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26</v>
      </c>
      <c r="AL11" s="22"/>
      <c r="AM11" s="22"/>
      <c r="AN11" s="27" t="s">
        <v>1</v>
      </c>
      <c r="AO11" s="22"/>
      <c r="AP11" s="22"/>
      <c r="AQ11" s="22"/>
      <c r="AR11" s="20"/>
      <c r="BE11" s="257"/>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57"/>
      <c r="BS12" s="17" t="s">
        <v>6</v>
      </c>
    </row>
    <row r="13" spans="1:74" s="1" customFormat="1" ht="12" customHeight="1">
      <c r="B13" s="21"/>
      <c r="C13" s="22"/>
      <c r="D13" s="29"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28</v>
      </c>
      <c r="AO13" s="22"/>
      <c r="AP13" s="22"/>
      <c r="AQ13" s="22"/>
      <c r="AR13" s="20"/>
      <c r="BE13" s="257"/>
      <c r="BS13" s="17" t="s">
        <v>6</v>
      </c>
    </row>
    <row r="14" spans="1:74" ht="12.75">
      <c r="B14" s="21"/>
      <c r="C14" s="22"/>
      <c r="D14" s="22"/>
      <c r="E14" s="262" t="s">
        <v>28</v>
      </c>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9" t="s">
        <v>26</v>
      </c>
      <c r="AL14" s="22"/>
      <c r="AM14" s="22"/>
      <c r="AN14" s="31" t="s">
        <v>28</v>
      </c>
      <c r="AO14" s="22"/>
      <c r="AP14" s="22"/>
      <c r="AQ14" s="22"/>
      <c r="AR14" s="20"/>
      <c r="BE14" s="257"/>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57"/>
      <c r="BS15" s="17" t="s">
        <v>4</v>
      </c>
    </row>
    <row r="16" spans="1:74" s="1" customFormat="1" ht="12" customHeight="1">
      <c r="B16" s="21"/>
      <c r="C16" s="22"/>
      <c r="D16" s="29"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1</v>
      </c>
      <c r="AO16" s="22"/>
      <c r="AP16" s="22"/>
      <c r="AQ16" s="22"/>
      <c r="AR16" s="20"/>
      <c r="BE16" s="257"/>
      <c r="BS16" s="17" t="s">
        <v>4</v>
      </c>
    </row>
    <row r="17" spans="1:71" s="1" customFormat="1" ht="18.399999999999999"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26</v>
      </c>
      <c r="AL17" s="22"/>
      <c r="AM17" s="22"/>
      <c r="AN17" s="27" t="s">
        <v>1</v>
      </c>
      <c r="AO17" s="22"/>
      <c r="AP17" s="22"/>
      <c r="AQ17" s="22"/>
      <c r="AR17" s="20"/>
      <c r="BE17" s="257"/>
      <c r="BS17" s="17" t="s">
        <v>30</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57"/>
      <c r="BS18" s="17" t="s">
        <v>6</v>
      </c>
    </row>
    <row r="19" spans="1:71" s="1" customFormat="1" ht="12" customHeight="1">
      <c r="B19" s="21"/>
      <c r="C19" s="22"/>
      <c r="D19" s="29" t="s">
        <v>31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v>
      </c>
      <c r="AO19" s="22"/>
      <c r="AP19" s="22"/>
      <c r="AQ19" s="22"/>
      <c r="AR19" s="20"/>
      <c r="BE19" s="257"/>
      <c r="BS19" s="17" t="s">
        <v>6</v>
      </c>
    </row>
    <row r="20" spans="1:71" s="1" customFormat="1" ht="18.399999999999999"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26</v>
      </c>
      <c r="AL20" s="22"/>
      <c r="AM20" s="22"/>
      <c r="AN20" s="27" t="s">
        <v>1</v>
      </c>
      <c r="AO20" s="22"/>
      <c r="AP20" s="22"/>
      <c r="AQ20" s="22"/>
      <c r="AR20" s="20"/>
      <c r="BE20" s="257"/>
      <c r="BS20" s="17" t="s">
        <v>30</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57"/>
    </row>
    <row r="22" spans="1:71" s="1" customFormat="1" ht="12" customHeight="1">
      <c r="B22" s="21"/>
      <c r="C22" s="22"/>
      <c r="D22" s="29" t="s">
        <v>32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57"/>
    </row>
    <row r="23" spans="1:71" s="1" customFormat="1" ht="16.5" customHeight="1">
      <c r="B23" s="21"/>
      <c r="C23" s="22"/>
      <c r="D23" s="22"/>
      <c r="E23" s="264" t="s">
        <v>1</v>
      </c>
      <c r="F23" s="264"/>
      <c r="G23" s="264"/>
      <c r="H23" s="264"/>
      <c r="I23" s="264"/>
      <c r="J23" s="264"/>
      <c r="K23" s="264"/>
      <c r="L23" s="264"/>
      <c r="M23" s="264"/>
      <c r="N23" s="264"/>
      <c r="O23" s="264"/>
      <c r="P23" s="264"/>
      <c r="Q23" s="264"/>
      <c r="R23" s="264"/>
      <c r="S23" s="264"/>
      <c r="T23" s="264"/>
      <c r="U23" s="264"/>
      <c r="V23" s="264"/>
      <c r="W23" s="264"/>
      <c r="X23" s="264"/>
      <c r="Y23" s="264"/>
      <c r="Z23" s="264"/>
      <c r="AA23" s="264"/>
      <c r="AB23" s="264"/>
      <c r="AC23" s="264"/>
      <c r="AD23" s="264"/>
      <c r="AE23" s="264"/>
      <c r="AF23" s="264"/>
      <c r="AG23" s="264"/>
      <c r="AH23" s="264"/>
      <c r="AI23" s="264"/>
      <c r="AJ23" s="264"/>
      <c r="AK23" s="264"/>
      <c r="AL23" s="264"/>
      <c r="AM23" s="264"/>
      <c r="AN23" s="264"/>
      <c r="AO23" s="22"/>
      <c r="AP23" s="22"/>
      <c r="AQ23" s="22"/>
      <c r="AR23" s="20"/>
      <c r="BE23" s="257"/>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57"/>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57"/>
    </row>
    <row r="26" spans="1:71" s="2" customFormat="1" ht="25.9" customHeight="1">
      <c r="A26" s="34"/>
      <c r="B26" s="35"/>
      <c r="C26" s="36"/>
      <c r="D26" s="37" t="s">
        <v>33</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65">
        <f>ROUND(AG94,2)</f>
        <v>0</v>
      </c>
      <c r="AL26" s="266"/>
      <c r="AM26" s="266"/>
      <c r="AN26" s="266"/>
      <c r="AO26" s="266"/>
      <c r="AP26" s="36"/>
      <c r="AQ26" s="36"/>
      <c r="AR26" s="39"/>
      <c r="BE26" s="257"/>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57"/>
    </row>
    <row r="28" spans="1:71" s="2" customFormat="1" ht="12.75">
      <c r="A28" s="34"/>
      <c r="B28" s="35"/>
      <c r="C28" s="36"/>
      <c r="D28" s="36"/>
      <c r="E28" s="36"/>
      <c r="F28" s="36"/>
      <c r="G28" s="36"/>
      <c r="H28" s="36"/>
      <c r="I28" s="36"/>
      <c r="J28" s="36"/>
      <c r="K28" s="36"/>
      <c r="L28" s="267" t="s">
        <v>34</v>
      </c>
      <c r="M28" s="267"/>
      <c r="N28" s="267"/>
      <c r="O28" s="267"/>
      <c r="P28" s="267"/>
      <c r="Q28" s="36"/>
      <c r="R28" s="36"/>
      <c r="S28" s="36"/>
      <c r="T28" s="36"/>
      <c r="U28" s="36"/>
      <c r="V28" s="36"/>
      <c r="W28" s="267" t="s">
        <v>35</v>
      </c>
      <c r="X28" s="267"/>
      <c r="Y28" s="267"/>
      <c r="Z28" s="267"/>
      <c r="AA28" s="267"/>
      <c r="AB28" s="267"/>
      <c r="AC28" s="267"/>
      <c r="AD28" s="267"/>
      <c r="AE28" s="267"/>
      <c r="AF28" s="36"/>
      <c r="AG28" s="36"/>
      <c r="AH28" s="36"/>
      <c r="AI28" s="36"/>
      <c r="AJ28" s="36"/>
      <c r="AK28" s="267" t="s">
        <v>36</v>
      </c>
      <c r="AL28" s="267"/>
      <c r="AM28" s="267"/>
      <c r="AN28" s="267"/>
      <c r="AO28" s="267"/>
      <c r="AP28" s="36"/>
      <c r="AQ28" s="36"/>
      <c r="AR28" s="39"/>
      <c r="BE28" s="257"/>
    </row>
    <row r="29" spans="1:71" s="3" customFormat="1" ht="14.45" customHeight="1">
      <c r="B29" s="40"/>
      <c r="C29" s="41"/>
      <c r="D29" s="29" t="s">
        <v>37</v>
      </c>
      <c r="E29" s="41"/>
      <c r="F29" s="29" t="s">
        <v>38</v>
      </c>
      <c r="G29" s="41"/>
      <c r="H29" s="41"/>
      <c r="I29" s="41"/>
      <c r="J29" s="41"/>
      <c r="K29" s="41"/>
      <c r="L29" s="270">
        <v>0.21</v>
      </c>
      <c r="M29" s="269"/>
      <c r="N29" s="269"/>
      <c r="O29" s="269"/>
      <c r="P29" s="269"/>
      <c r="Q29" s="41"/>
      <c r="R29" s="41"/>
      <c r="S29" s="41"/>
      <c r="T29" s="41"/>
      <c r="U29" s="41"/>
      <c r="V29" s="41"/>
      <c r="W29" s="268">
        <f>ROUND(AZ94, 2)</f>
        <v>0</v>
      </c>
      <c r="X29" s="269"/>
      <c r="Y29" s="269"/>
      <c r="Z29" s="269"/>
      <c r="AA29" s="269"/>
      <c r="AB29" s="269"/>
      <c r="AC29" s="269"/>
      <c r="AD29" s="269"/>
      <c r="AE29" s="269"/>
      <c r="AF29" s="41"/>
      <c r="AG29" s="41"/>
      <c r="AH29" s="41"/>
      <c r="AI29" s="41"/>
      <c r="AJ29" s="41"/>
      <c r="AK29" s="268">
        <f>ROUND(AV94, 2)</f>
        <v>0</v>
      </c>
      <c r="AL29" s="269"/>
      <c r="AM29" s="269"/>
      <c r="AN29" s="269"/>
      <c r="AO29" s="269"/>
      <c r="AP29" s="41"/>
      <c r="AQ29" s="41"/>
      <c r="AR29" s="42"/>
      <c r="BE29" s="258"/>
    </row>
    <row r="30" spans="1:71" s="3" customFormat="1" ht="14.45" customHeight="1">
      <c r="B30" s="40"/>
      <c r="C30" s="41"/>
      <c r="D30" s="41"/>
      <c r="E30" s="41"/>
      <c r="F30" s="29" t="s">
        <v>39</v>
      </c>
      <c r="G30" s="41"/>
      <c r="H30" s="41"/>
      <c r="I30" s="41"/>
      <c r="J30" s="41"/>
      <c r="K30" s="41"/>
      <c r="L30" s="270">
        <v>0.15</v>
      </c>
      <c r="M30" s="269"/>
      <c r="N30" s="269"/>
      <c r="O30" s="269"/>
      <c r="P30" s="269"/>
      <c r="Q30" s="41"/>
      <c r="R30" s="41"/>
      <c r="S30" s="41"/>
      <c r="T30" s="41"/>
      <c r="U30" s="41"/>
      <c r="V30" s="41"/>
      <c r="W30" s="268">
        <f>ROUND(BA94, 2)</f>
        <v>0</v>
      </c>
      <c r="X30" s="269"/>
      <c r="Y30" s="269"/>
      <c r="Z30" s="269"/>
      <c r="AA30" s="269"/>
      <c r="AB30" s="269"/>
      <c r="AC30" s="269"/>
      <c r="AD30" s="269"/>
      <c r="AE30" s="269"/>
      <c r="AF30" s="41"/>
      <c r="AG30" s="41"/>
      <c r="AH30" s="41"/>
      <c r="AI30" s="41"/>
      <c r="AJ30" s="41"/>
      <c r="AK30" s="268">
        <f>ROUND(AW94, 2)</f>
        <v>0</v>
      </c>
      <c r="AL30" s="269"/>
      <c r="AM30" s="269"/>
      <c r="AN30" s="269"/>
      <c r="AO30" s="269"/>
      <c r="AP30" s="41"/>
      <c r="AQ30" s="41"/>
      <c r="AR30" s="42"/>
      <c r="BE30" s="258"/>
    </row>
    <row r="31" spans="1:71" s="3" customFormat="1" ht="14.45" hidden="1" customHeight="1">
      <c r="B31" s="40"/>
      <c r="C31" s="41"/>
      <c r="D31" s="41"/>
      <c r="E31" s="41"/>
      <c r="F31" s="29" t="s">
        <v>40</v>
      </c>
      <c r="G31" s="41"/>
      <c r="H31" s="41"/>
      <c r="I31" s="41"/>
      <c r="J31" s="41"/>
      <c r="K31" s="41"/>
      <c r="L31" s="270">
        <v>0.21</v>
      </c>
      <c r="M31" s="269"/>
      <c r="N31" s="269"/>
      <c r="O31" s="269"/>
      <c r="P31" s="269"/>
      <c r="Q31" s="41"/>
      <c r="R31" s="41"/>
      <c r="S31" s="41"/>
      <c r="T31" s="41"/>
      <c r="U31" s="41"/>
      <c r="V31" s="41"/>
      <c r="W31" s="268">
        <f>ROUND(BB94, 2)</f>
        <v>0</v>
      </c>
      <c r="X31" s="269"/>
      <c r="Y31" s="269"/>
      <c r="Z31" s="269"/>
      <c r="AA31" s="269"/>
      <c r="AB31" s="269"/>
      <c r="AC31" s="269"/>
      <c r="AD31" s="269"/>
      <c r="AE31" s="269"/>
      <c r="AF31" s="41"/>
      <c r="AG31" s="41"/>
      <c r="AH31" s="41"/>
      <c r="AI31" s="41"/>
      <c r="AJ31" s="41"/>
      <c r="AK31" s="268">
        <v>0</v>
      </c>
      <c r="AL31" s="269"/>
      <c r="AM31" s="269"/>
      <c r="AN31" s="269"/>
      <c r="AO31" s="269"/>
      <c r="AP31" s="41"/>
      <c r="AQ31" s="41"/>
      <c r="AR31" s="42"/>
      <c r="BE31" s="258"/>
    </row>
    <row r="32" spans="1:71" s="3" customFormat="1" ht="14.45" hidden="1" customHeight="1">
      <c r="B32" s="40"/>
      <c r="C32" s="41"/>
      <c r="D32" s="41"/>
      <c r="E32" s="41"/>
      <c r="F32" s="29" t="s">
        <v>41</v>
      </c>
      <c r="G32" s="41"/>
      <c r="H32" s="41"/>
      <c r="I32" s="41"/>
      <c r="J32" s="41"/>
      <c r="K32" s="41"/>
      <c r="L32" s="270">
        <v>0.15</v>
      </c>
      <c r="M32" s="269"/>
      <c r="N32" s="269"/>
      <c r="O32" s="269"/>
      <c r="P32" s="269"/>
      <c r="Q32" s="41"/>
      <c r="R32" s="41"/>
      <c r="S32" s="41"/>
      <c r="T32" s="41"/>
      <c r="U32" s="41"/>
      <c r="V32" s="41"/>
      <c r="W32" s="268">
        <f>ROUND(BC94, 2)</f>
        <v>0</v>
      </c>
      <c r="X32" s="269"/>
      <c r="Y32" s="269"/>
      <c r="Z32" s="269"/>
      <c r="AA32" s="269"/>
      <c r="AB32" s="269"/>
      <c r="AC32" s="269"/>
      <c r="AD32" s="269"/>
      <c r="AE32" s="269"/>
      <c r="AF32" s="41"/>
      <c r="AG32" s="41"/>
      <c r="AH32" s="41"/>
      <c r="AI32" s="41"/>
      <c r="AJ32" s="41"/>
      <c r="AK32" s="268">
        <v>0</v>
      </c>
      <c r="AL32" s="269"/>
      <c r="AM32" s="269"/>
      <c r="AN32" s="269"/>
      <c r="AO32" s="269"/>
      <c r="AP32" s="41"/>
      <c r="AQ32" s="41"/>
      <c r="AR32" s="42"/>
      <c r="BE32" s="258"/>
    </row>
    <row r="33" spans="1:57" s="3" customFormat="1" ht="14.45" hidden="1" customHeight="1">
      <c r="B33" s="40"/>
      <c r="C33" s="41"/>
      <c r="D33" s="41"/>
      <c r="E33" s="41"/>
      <c r="F33" s="29" t="s">
        <v>42</v>
      </c>
      <c r="G33" s="41"/>
      <c r="H33" s="41"/>
      <c r="I33" s="41"/>
      <c r="J33" s="41"/>
      <c r="K33" s="41"/>
      <c r="L33" s="270">
        <v>0</v>
      </c>
      <c r="M33" s="269"/>
      <c r="N33" s="269"/>
      <c r="O33" s="269"/>
      <c r="P33" s="269"/>
      <c r="Q33" s="41"/>
      <c r="R33" s="41"/>
      <c r="S33" s="41"/>
      <c r="T33" s="41"/>
      <c r="U33" s="41"/>
      <c r="V33" s="41"/>
      <c r="W33" s="268">
        <f>ROUND(BD94, 2)</f>
        <v>0</v>
      </c>
      <c r="X33" s="269"/>
      <c r="Y33" s="269"/>
      <c r="Z33" s="269"/>
      <c r="AA33" s="269"/>
      <c r="AB33" s="269"/>
      <c r="AC33" s="269"/>
      <c r="AD33" s="269"/>
      <c r="AE33" s="269"/>
      <c r="AF33" s="41"/>
      <c r="AG33" s="41"/>
      <c r="AH33" s="41"/>
      <c r="AI33" s="41"/>
      <c r="AJ33" s="41"/>
      <c r="AK33" s="268">
        <v>0</v>
      </c>
      <c r="AL33" s="269"/>
      <c r="AM33" s="269"/>
      <c r="AN33" s="269"/>
      <c r="AO33" s="269"/>
      <c r="AP33" s="41"/>
      <c r="AQ33" s="41"/>
      <c r="AR33" s="42"/>
      <c r="BE33" s="258"/>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57"/>
    </row>
    <row r="35" spans="1:57" s="2" customFormat="1" ht="25.9" customHeight="1">
      <c r="A35" s="34"/>
      <c r="B35" s="35"/>
      <c r="C35" s="43"/>
      <c r="D35" s="44" t="s">
        <v>43</v>
      </c>
      <c r="E35" s="45"/>
      <c r="F35" s="45"/>
      <c r="G35" s="45"/>
      <c r="H35" s="45"/>
      <c r="I35" s="45"/>
      <c r="J35" s="45"/>
      <c r="K35" s="45"/>
      <c r="L35" s="45"/>
      <c r="M35" s="45"/>
      <c r="N35" s="45"/>
      <c r="O35" s="45"/>
      <c r="P35" s="45"/>
      <c r="Q35" s="45"/>
      <c r="R35" s="45"/>
      <c r="S35" s="45"/>
      <c r="T35" s="46" t="s">
        <v>44</v>
      </c>
      <c r="U35" s="45"/>
      <c r="V35" s="45"/>
      <c r="W35" s="45"/>
      <c r="X35" s="271" t="s">
        <v>45</v>
      </c>
      <c r="Y35" s="272"/>
      <c r="Z35" s="272"/>
      <c r="AA35" s="272"/>
      <c r="AB35" s="272"/>
      <c r="AC35" s="45"/>
      <c r="AD35" s="45"/>
      <c r="AE35" s="45"/>
      <c r="AF35" s="45"/>
      <c r="AG35" s="45"/>
      <c r="AH35" s="45"/>
      <c r="AI35" s="45"/>
      <c r="AJ35" s="45"/>
      <c r="AK35" s="273">
        <f>SUM(AK26:AK33)</f>
        <v>0</v>
      </c>
      <c r="AL35" s="272"/>
      <c r="AM35" s="272"/>
      <c r="AN35" s="272"/>
      <c r="AO35" s="274"/>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5"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5" customHeight="1">
      <c r="B49" s="47"/>
      <c r="C49" s="48"/>
      <c r="D49" s="49" t="s">
        <v>46</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47</v>
      </c>
      <c r="AI49" s="50"/>
      <c r="AJ49" s="50"/>
      <c r="AK49" s="50"/>
      <c r="AL49" s="50"/>
      <c r="AM49" s="50"/>
      <c r="AN49" s="50"/>
      <c r="AO49" s="50"/>
      <c r="AP49" s="48"/>
      <c r="AQ49" s="48"/>
      <c r="AR49" s="51"/>
    </row>
    <row r="50" spans="1:57" ht="11.25">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ht="11.25">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ht="11.25">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ht="11.25">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ht="11.25">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ht="11.2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ht="11.25">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ht="11.25">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ht="11.25">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ht="11.25">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ht="12.75">
      <c r="A60" s="34"/>
      <c r="B60" s="35"/>
      <c r="C60" s="36"/>
      <c r="D60" s="52" t="s">
        <v>48</v>
      </c>
      <c r="E60" s="38"/>
      <c r="F60" s="38"/>
      <c r="G60" s="38"/>
      <c r="H60" s="38"/>
      <c r="I60" s="38"/>
      <c r="J60" s="38"/>
      <c r="K60" s="38"/>
      <c r="L60" s="38"/>
      <c r="M60" s="38"/>
      <c r="N60" s="38"/>
      <c r="O60" s="38"/>
      <c r="P60" s="38"/>
      <c r="Q60" s="38"/>
      <c r="R60" s="38"/>
      <c r="S60" s="38"/>
      <c r="T60" s="38"/>
      <c r="U60" s="38"/>
      <c r="V60" s="52" t="s">
        <v>49</v>
      </c>
      <c r="W60" s="38"/>
      <c r="X60" s="38"/>
      <c r="Y60" s="38"/>
      <c r="Z60" s="38"/>
      <c r="AA60" s="38"/>
      <c r="AB60" s="38"/>
      <c r="AC60" s="38"/>
      <c r="AD60" s="38"/>
      <c r="AE60" s="38"/>
      <c r="AF60" s="38"/>
      <c r="AG60" s="38"/>
      <c r="AH60" s="52" t="s">
        <v>48</v>
      </c>
      <c r="AI60" s="38"/>
      <c r="AJ60" s="38"/>
      <c r="AK60" s="38"/>
      <c r="AL60" s="38"/>
      <c r="AM60" s="52" t="s">
        <v>49</v>
      </c>
      <c r="AN60" s="38"/>
      <c r="AO60" s="38"/>
      <c r="AP60" s="36"/>
      <c r="AQ60" s="36"/>
      <c r="AR60" s="39"/>
      <c r="BE60" s="34"/>
    </row>
    <row r="61" spans="1:57" ht="11.25">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ht="11.25">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ht="11.25">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ht="12.75">
      <c r="A64" s="34"/>
      <c r="B64" s="35"/>
      <c r="C64" s="36"/>
      <c r="D64" s="49" t="s">
        <v>50</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51</v>
      </c>
      <c r="AI64" s="53"/>
      <c r="AJ64" s="53"/>
      <c r="AK64" s="53"/>
      <c r="AL64" s="53"/>
      <c r="AM64" s="53"/>
      <c r="AN64" s="53"/>
      <c r="AO64" s="53"/>
      <c r="AP64" s="36"/>
      <c r="AQ64" s="36"/>
      <c r="AR64" s="39"/>
      <c r="BE64" s="34"/>
    </row>
    <row r="65" spans="1:57" ht="11.2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ht="11.25">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ht="11.25">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ht="11.25">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ht="11.25">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ht="11.25">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ht="11.25">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ht="11.25">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ht="11.25">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ht="11.25">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ht="12.75">
      <c r="A75" s="34"/>
      <c r="B75" s="35"/>
      <c r="C75" s="36"/>
      <c r="D75" s="52" t="s">
        <v>48</v>
      </c>
      <c r="E75" s="38"/>
      <c r="F75" s="38"/>
      <c r="G75" s="38"/>
      <c r="H75" s="38"/>
      <c r="I75" s="38"/>
      <c r="J75" s="38"/>
      <c r="K75" s="38"/>
      <c r="L75" s="38"/>
      <c r="M75" s="38"/>
      <c r="N75" s="38"/>
      <c r="O75" s="38"/>
      <c r="P75" s="38"/>
      <c r="Q75" s="38"/>
      <c r="R75" s="38"/>
      <c r="S75" s="38"/>
      <c r="T75" s="38"/>
      <c r="U75" s="38"/>
      <c r="V75" s="52" t="s">
        <v>49</v>
      </c>
      <c r="W75" s="38"/>
      <c r="X75" s="38"/>
      <c r="Y75" s="38"/>
      <c r="Z75" s="38"/>
      <c r="AA75" s="38"/>
      <c r="AB75" s="38"/>
      <c r="AC75" s="38"/>
      <c r="AD75" s="38"/>
      <c r="AE75" s="38"/>
      <c r="AF75" s="38"/>
      <c r="AG75" s="38"/>
      <c r="AH75" s="52" t="s">
        <v>48</v>
      </c>
      <c r="AI75" s="38"/>
      <c r="AJ75" s="38"/>
      <c r="AK75" s="38"/>
      <c r="AL75" s="38"/>
      <c r="AM75" s="52" t="s">
        <v>49</v>
      </c>
      <c r="AN75" s="38"/>
      <c r="AO75" s="38"/>
      <c r="AP75" s="36"/>
      <c r="AQ75" s="36"/>
      <c r="AR75" s="39"/>
      <c r="BE75" s="34"/>
    </row>
    <row r="76" spans="1:57" s="2" customFormat="1" ht="11.25">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5"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5"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5" customHeight="1">
      <c r="A82" s="34"/>
      <c r="B82" s="35"/>
      <c r="C82" s="23" t="s">
        <v>52</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5"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9" t="s">
        <v>13</v>
      </c>
      <c r="D84" s="59"/>
      <c r="E84" s="59"/>
      <c r="F84" s="59"/>
      <c r="G84" s="59"/>
      <c r="H84" s="59"/>
      <c r="I84" s="59"/>
      <c r="J84" s="59"/>
      <c r="K84" s="59"/>
      <c r="L84" s="59" t="str">
        <f>K5</f>
        <v>06-16</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c r="B85" s="61"/>
      <c r="C85" s="62" t="s">
        <v>16</v>
      </c>
      <c r="D85" s="63"/>
      <c r="E85" s="63"/>
      <c r="F85" s="63"/>
      <c r="G85" s="63"/>
      <c r="H85" s="63"/>
      <c r="I85" s="63"/>
      <c r="J85" s="63"/>
      <c r="K85" s="63"/>
      <c r="L85" s="275" t="str">
        <f>K6</f>
        <v>Oprava koleje v úseku Vlastějovice - Ledeč n/S v km 20,470 - 31,502 bez materiálu</v>
      </c>
      <c r="M85" s="276"/>
      <c r="N85" s="276"/>
      <c r="O85" s="276"/>
      <c r="P85" s="276"/>
      <c r="Q85" s="276"/>
      <c r="R85" s="276"/>
      <c r="S85" s="276"/>
      <c r="T85" s="276"/>
      <c r="U85" s="276"/>
      <c r="V85" s="276"/>
      <c r="W85" s="276"/>
      <c r="X85" s="276"/>
      <c r="Y85" s="276"/>
      <c r="Z85" s="276"/>
      <c r="AA85" s="276"/>
      <c r="AB85" s="276"/>
      <c r="AC85" s="276"/>
      <c r="AD85" s="276"/>
      <c r="AE85" s="276"/>
      <c r="AF85" s="276"/>
      <c r="AG85" s="276"/>
      <c r="AH85" s="276"/>
      <c r="AI85" s="276"/>
      <c r="AJ85" s="276"/>
      <c r="AK85" s="276"/>
      <c r="AL85" s="276"/>
      <c r="AM85" s="276"/>
      <c r="AN85" s="276"/>
      <c r="AO85" s="276"/>
      <c r="AP85" s="63"/>
      <c r="AQ85" s="63"/>
      <c r="AR85" s="64"/>
    </row>
    <row r="86" spans="1:91" s="2" customFormat="1" ht="6.95"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9" t="s">
        <v>20</v>
      </c>
      <c r="D87" s="36"/>
      <c r="E87" s="36"/>
      <c r="F87" s="36"/>
      <c r="G87" s="36"/>
      <c r="H87" s="36"/>
      <c r="I87" s="36"/>
      <c r="J87" s="36"/>
      <c r="K87" s="36"/>
      <c r="L87" s="65"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277" t="str">
        <f>IF(AN8= "","",AN8)</f>
        <v>16. 6. 2020</v>
      </c>
      <c r="AN87" s="277"/>
      <c r="AO87" s="36"/>
      <c r="AP87" s="36"/>
      <c r="AQ87" s="36"/>
      <c r="AR87" s="39"/>
      <c r="BE87" s="34"/>
    </row>
    <row r="88" spans="1:91" s="2" customFormat="1" ht="6.95"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2" customHeight="1">
      <c r="A89" s="34"/>
      <c r="B89" s="35"/>
      <c r="C89" s="29" t="s">
        <v>24</v>
      </c>
      <c r="D89" s="36"/>
      <c r="E89" s="36"/>
      <c r="F89" s="36"/>
      <c r="G89" s="36"/>
      <c r="H89" s="36"/>
      <c r="I89" s="36"/>
      <c r="J89" s="36"/>
      <c r="K89" s="36"/>
      <c r="L89" s="59" t="str">
        <f>IF(E11= "","",E11)</f>
        <v xml:space="preserve"> </v>
      </c>
      <c r="M89" s="36"/>
      <c r="N89" s="36"/>
      <c r="O89" s="36"/>
      <c r="P89" s="36"/>
      <c r="Q89" s="36"/>
      <c r="R89" s="36"/>
      <c r="S89" s="36"/>
      <c r="T89" s="36"/>
      <c r="U89" s="36"/>
      <c r="V89" s="36"/>
      <c r="W89" s="36"/>
      <c r="X89" s="36"/>
      <c r="Y89" s="36"/>
      <c r="Z89" s="36"/>
      <c r="AA89" s="36"/>
      <c r="AB89" s="36"/>
      <c r="AC89" s="36"/>
      <c r="AD89" s="36"/>
      <c r="AE89" s="36"/>
      <c r="AF89" s="36"/>
      <c r="AG89" s="36"/>
      <c r="AH89" s="36"/>
      <c r="AI89" s="29" t="s">
        <v>29</v>
      </c>
      <c r="AJ89" s="36"/>
      <c r="AK89" s="36"/>
      <c r="AL89" s="36"/>
      <c r="AM89" s="278" t="str">
        <f>IF(E17="","",E17)</f>
        <v xml:space="preserve"> </v>
      </c>
      <c r="AN89" s="279"/>
      <c r="AO89" s="279"/>
      <c r="AP89" s="279"/>
      <c r="AQ89" s="36"/>
      <c r="AR89" s="39"/>
      <c r="AS89" s="280" t="s">
        <v>53</v>
      </c>
      <c r="AT89" s="281"/>
      <c r="AU89" s="67"/>
      <c r="AV89" s="67"/>
      <c r="AW89" s="67"/>
      <c r="AX89" s="67"/>
      <c r="AY89" s="67"/>
      <c r="AZ89" s="67"/>
      <c r="BA89" s="67"/>
      <c r="BB89" s="67"/>
      <c r="BC89" s="67"/>
      <c r="BD89" s="68"/>
      <c r="BE89" s="34"/>
    </row>
    <row r="90" spans="1:91" s="2" customFormat="1" ht="15.2" customHeight="1">
      <c r="A90" s="34"/>
      <c r="B90" s="35"/>
      <c r="C90" s="29" t="s">
        <v>27</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31</v>
      </c>
      <c r="AJ90" s="36"/>
      <c r="AK90" s="36"/>
      <c r="AL90" s="36"/>
      <c r="AM90" s="278" t="str">
        <f>IF(E20="","",E20)</f>
        <v xml:space="preserve"> </v>
      </c>
      <c r="AN90" s="279"/>
      <c r="AO90" s="279"/>
      <c r="AP90" s="279"/>
      <c r="AQ90" s="36"/>
      <c r="AR90" s="39"/>
      <c r="AS90" s="282"/>
      <c r="AT90" s="283"/>
      <c r="AU90" s="69"/>
      <c r="AV90" s="69"/>
      <c r="AW90" s="69"/>
      <c r="AX90" s="69"/>
      <c r="AY90" s="69"/>
      <c r="AZ90" s="69"/>
      <c r="BA90" s="69"/>
      <c r="BB90" s="69"/>
      <c r="BC90" s="69"/>
      <c r="BD90" s="70"/>
      <c r="BE90" s="34"/>
    </row>
    <row r="91" spans="1:91" s="2" customFormat="1" ht="10.9"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84"/>
      <c r="AT91" s="285"/>
      <c r="AU91" s="71"/>
      <c r="AV91" s="71"/>
      <c r="AW91" s="71"/>
      <c r="AX91" s="71"/>
      <c r="AY91" s="71"/>
      <c r="AZ91" s="71"/>
      <c r="BA91" s="71"/>
      <c r="BB91" s="71"/>
      <c r="BC91" s="71"/>
      <c r="BD91" s="72"/>
      <c r="BE91" s="34"/>
    </row>
    <row r="92" spans="1:91" s="2" customFormat="1" ht="29.25" customHeight="1">
      <c r="A92" s="34"/>
      <c r="B92" s="35"/>
      <c r="C92" s="286" t="s">
        <v>54</v>
      </c>
      <c r="D92" s="287"/>
      <c r="E92" s="287"/>
      <c r="F92" s="287"/>
      <c r="G92" s="287"/>
      <c r="H92" s="73"/>
      <c r="I92" s="288" t="s">
        <v>55</v>
      </c>
      <c r="J92" s="287"/>
      <c r="K92" s="287"/>
      <c r="L92" s="287"/>
      <c r="M92" s="287"/>
      <c r="N92" s="287"/>
      <c r="O92" s="287"/>
      <c r="P92" s="287"/>
      <c r="Q92" s="287"/>
      <c r="R92" s="287"/>
      <c r="S92" s="287"/>
      <c r="T92" s="287"/>
      <c r="U92" s="287"/>
      <c r="V92" s="287"/>
      <c r="W92" s="287"/>
      <c r="X92" s="287"/>
      <c r="Y92" s="287"/>
      <c r="Z92" s="287"/>
      <c r="AA92" s="287"/>
      <c r="AB92" s="287"/>
      <c r="AC92" s="287"/>
      <c r="AD92" s="287"/>
      <c r="AE92" s="287"/>
      <c r="AF92" s="287"/>
      <c r="AG92" s="289" t="s">
        <v>56</v>
      </c>
      <c r="AH92" s="287"/>
      <c r="AI92" s="287"/>
      <c r="AJ92" s="287"/>
      <c r="AK92" s="287"/>
      <c r="AL92" s="287"/>
      <c r="AM92" s="287"/>
      <c r="AN92" s="288" t="s">
        <v>57</v>
      </c>
      <c r="AO92" s="287"/>
      <c r="AP92" s="290"/>
      <c r="AQ92" s="74" t="s">
        <v>58</v>
      </c>
      <c r="AR92" s="39"/>
      <c r="AS92" s="75" t="s">
        <v>59</v>
      </c>
      <c r="AT92" s="76" t="s">
        <v>60</v>
      </c>
      <c r="AU92" s="76" t="s">
        <v>61</v>
      </c>
      <c r="AV92" s="76" t="s">
        <v>62</v>
      </c>
      <c r="AW92" s="76" t="s">
        <v>63</v>
      </c>
      <c r="AX92" s="76" t="s">
        <v>64</v>
      </c>
      <c r="AY92" s="76" t="s">
        <v>65</v>
      </c>
      <c r="AZ92" s="76" t="s">
        <v>66</v>
      </c>
      <c r="BA92" s="76" t="s">
        <v>67</v>
      </c>
      <c r="BB92" s="76" t="s">
        <v>68</v>
      </c>
      <c r="BC92" s="76" t="s">
        <v>69</v>
      </c>
      <c r="BD92" s="77" t="s">
        <v>70</v>
      </c>
      <c r="BE92" s="34"/>
    </row>
    <row r="93" spans="1:91" s="2" customFormat="1" ht="10.9"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50000000000003" customHeight="1">
      <c r="B94" s="81"/>
      <c r="C94" s="82" t="s">
        <v>71</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94">
        <f>ROUND(SUM(AG95:AG97),2)</f>
        <v>0</v>
      </c>
      <c r="AH94" s="294"/>
      <c r="AI94" s="294"/>
      <c r="AJ94" s="294"/>
      <c r="AK94" s="294"/>
      <c r="AL94" s="294"/>
      <c r="AM94" s="294"/>
      <c r="AN94" s="295">
        <f>SUM(AG94,AT94)</f>
        <v>0</v>
      </c>
      <c r="AO94" s="295"/>
      <c r="AP94" s="295"/>
      <c r="AQ94" s="85" t="s">
        <v>1</v>
      </c>
      <c r="AR94" s="86"/>
      <c r="AS94" s="87">
        <f>ROUND(SUM(AS95:AS97),2)</f>
        <v>0</v>
      </c>
      <c r="AT94" s="88">
        <f>ROUND(SUM(AV94:AW94),2)</f>
        <v>0</v>
      </c>
      <c r="AU94" s="89">
        <f>ROUND(SUM(AU95:AU97),5)</f>
        <v>0</v>
      </c>
      <c r="AV94" s="88">
        <f>ROUND(AZ94*L29,2)</f>
        <v>0</v>
      </c>
      <c r="AW94" s="88">
        <f>ROUND(BA94*L30,2)</f>
        <v>0</v>
      </c>
      <c r="AX94" s="88">
        <f>ROUND(BB94*L29,2)</f>
        <v>0</v>
      </c>
      <c r="AY94" s="88">
        <f>ROUND(BC94*L30,2)</f>
        <v>0</v>
      </c>
      <c r="AZ94" s="88">
        <f>ROUND(SUM(AZ95:AZ97),2)</f>
        <v>0</v>
      </c>
      <c r="BA94" s="88">
        <f>ROUND(SUM(BA95:BA97),2)</f>
        <v>0</v>
      </c>
      <c r="BB94" s="88">
        <f>ROUND(SUM(BB95:BB97),2)</f>
        <v>0</v>
      </c>
      <c r="BC94" s="88">
        <f>ROUND(SUM(BC95:BC97),2)</f>
        <v>0</v>
      </c>
      <c r="BD94" s="90">
        <f>ROUND(SUM(BD95:BD97),2)</f>
        <v>0</v>
      </c>
      <c r="BS94" s="91" t="s">
        <v>72</v>
      </c>
      <c r="BT94" s="91" t="s">
        <v>73</v>
      </c>
      <c r="BU94" s="92" t="s">
        <v>74</v>
      </c>
      <c r="BV94" s="91" t="s">
        <v>75</v>
      </c>
      <c r="BW94" s="91" t="s">
        <v>5</v>
      </c>
      <c r="BX94" s="91" t="s">
        <v>76</v>
      </c>
      <c r="CL94" s="91" t="s">
        <v>1</v>
      </c>
    </row>
    <row r="95" spans="1:91" s="7" customFormat="1" ht="24.75" customHeight="1">
      <c r="A95" s="93" t="s">
        <v>77</v>
      </c>
      <c r="B95" s="94"/>
      <c r="C95" s="95"/>
      <c r="D95" s="293" t="s">
        <v>78</v>
      </c>
      <c r="E95" s="293"/>
      <c r="F95" s="293"/>
      <c r="G95" s="293"/>
      <c r="H95" s="293"/>
      <c r="I95" s="96"/>
      <c r="J95" s="293" t="s">
        <v>79</v>
      </c>
      <c r="K95" s="293"/>
      <c r="L95" s="293"/>
      <c r="M95" s="293"/>
      <c r="N95" s="293"/>
      <c r="O95" s="293"/>
      <c r="P95" s="293"/>
      <c r="Q95" s="293"/>
      <c r="R95" s="293"/>
      <c r="S95" s="293"/>
      <c r="T95" s="293"/>
      <c r="U95" s="293"/>
      <c r="V95" s="293"/>
      <c r="W95" s="293"/>
      <c r="X95" s="293"/>
      <c r="Y95" s="293"/>
      <c r="Z95" s="293"/>
      <c r="AA95" s="293"/>
      <c r="AB95" s="293"/>
      <c r="AC95" s="293"/>
      <c r="AD95" s="293"/>
      <c r="AE95" s="293"/>
      <c r="AF95" s="293"/>
      <c r="AG95" s="291">
        <f>'01 - Oprava koleje od km ...'!J30</f>
        <v>0</v>
      </c>
      <c r="AH95" s="292"/>
      <c r="AI95" s="292"/>
      <c r="AJ95" s="292"/>
      <c r="AK95" s="292"/>
      <c r="AL95" s="292"/>
      <c r="AM95" s="292"/>
      <c r="AN95" s="291">
        <f>SUM(AG95,AT95)</f>
        <v>0</v>
      </c>
      <c r="AO95" s="292"/>
      <c r="AP95" s="292"/>
      <c r="AQ95" s="97" t="s">
        <v>80</v>
      </c>
      <c r="AR95" s="98"/>
      <c r="AS95" s="99">
        <v>0</v>
      </c>
      <c r="AT95" s="100">
        <f>ROUND(SUM(AV95:AW95),2)</f>
        <v>0</v>
      </c>
      <c r="AU95" s="101">
        <f>'01 - Oprava koleje od km ...'!P124</f>
        <v>0</v>
      </c>
      <c r="AV95" s="100">
        <f>'01 - Oprava koleje od km ...'!J33</f>
        <v>0</v>
      </c>
      <c r="AW95" s="100">
        <f>'01 - Oprava koleje od km ...'!J34</f>
        <v>0</v>
      </c>
      <c r="AX95" s="100">
        <f>'01 - Oprava koleje od km ...'!J35</f>
        <v>0</v>
      </c>
      <c r="AY95" s="100">
        <f>'01 - Oprava koleje od km ...'!J36</f>
        <v>0</v>
      </c>
      <c r="AZ95" s="100">
        <f>'01 - Oprava koleje od km ...'!F33</f>
        <v>0</v>
      </c>
      <c r="BA95" s="100">
        <f>'01 - Oprava koleje od km ...'!F34</f>
        <v>0</v>
      </c>
      <c r="BB95" s="100">
        <f>'01 - Oprava koleje od km ...'!F35</f>
        <v>0</v>
      </c>
      <c r="BC95" s="100">
        <f>'01 - Oprava koleje od km ...'!F36</f>
        <v>0</v>
      </c>
      <c r="BD95" s="102">
        <f>'01 - Oprava koleje od km ...'!F37</f>
        <v>0</v>
      </c>
      <c r="BT95" s="103" t="s">
        <v>81</v>
      </c>
      <c r="BV95" s="103" t="s">
        <v>75</v>
      </c>
      <c r="BW95" s="103" t="s">
        <v>82</v>
      </c>
      <c r="BX95" s="103" t="s">
        <v>5</v>
      </c>
      <c r="CL95" s="103" t="s">
        <v>1</v>
      </c>
      <c r="CM95" s="103" t="s">
        <v>83</v>
      </c>
    </row>
    <row r="96" spans="1:91" s="7" customFormat="1" ht="16.5" customHeight="1">
      <c r="A96" s="93" t="s">
        <v>77</v>
      </c>
      <c r="B96" s="94"/>
      <c r="C96" s="95"/>
      <c r="D96" s="293" t="s">
        <v>84</v>
      </c>
      <c r="E96" s="293"/>
      <c r="F96" s="293"/>
      <c r="G96" s="293"/>
      <c r="H96" s="293"/>
      <c r="I96" s="96"/>
      <c r="J96" s="293" t="s">
        <v>85</v>
      </c>
      <c r="K96" s="293"/>
      <c r="L96" s="293"/>
      <c r="M96" s="293"/>
      <c r="N96" s="293"/>
      <c r="O96" s="293"/>
      <c r="P96" s="293"/>
      <c r="Q96" s="293"/>
      <c r="R96" s="293"/>
      <c r="S96" s="293"/>
      <c r="T96" s="293"/>
      <c r="U96" s="293"/>
      <c r="V96" s="293"/>
      <c r="W96" s="293"/>
      <c r="X96" s="293"/>
      <c r="Y96" s="293"/>
      <c r="Z96" s="293"/>
      <c r="AA96" s="293"/>
      <c r="AB96" s="293"/>
      <c r="AC96" s="293"/>
      <c r="AD96" s="293"/>
      <c r="AE96" s="293"/>
      <c r="AF96" s="293"/>
      <c r="AG96" s="291">
        <f>'02 - Oprava zhlaví Ledeč n-S'!J30</f>
        <v>0</v>
      </c>
      <c r="AH96" s="292"/>
      <c r="AI96" s="292"/>
      <c r="AJ96" s="292"/>
      <c r="AK96" s="292"/>
      <c r="AL96" s="292"/>
      <c r="AM96" s="292"/>
      <c r="AN96" s="291">
        <f>SUM(AG96,AT96)</f>
        <v>0</v>
      </c>
      <c r="AO96" s="292"/>
      <c r="AP96" s="292"/>
      <c r="AQ96" s="97" t="s">
        <v>80</v>
      </c>
      <c r="AR96" s="98"/>
      <c r="AS96" s="99">
        <v>0</v>
      </c>
      <c r="AT96" s="100">
        <f>ROUND(SUM(AV96:AW96),2)</f>
        <v>0</v>
      </c>
      <c r="AU96" s="101">
        <f>'02 - Oprava zhlaví Ledeč n-S'!P119</f>
        <v>0</v>
      </c>
      <c r="AV96" s="100">
        <f>'02 - Oprava zhlaví Ledeč n-S'!J33</f>
        <v>0</v>
      </c>
      <c r="AW96" s="100">
        <f>'02 - Oprava zhlaví Ledeč n-S'!J34</f>
        <v>0</v>
      </c>
      <c r="AX96" s="100">
        <f>'02 - Oprava zhlaví Ledeč n-S'!J35</f>
        <v>0</v>
      </c>
      <c r="AY96" s="100">
        <f>'02 - Oprava zhlaví Ledeč n-S'!J36</f>
        <v>0</v>
      </c>
      <c r="AZ96" s="100">
        <f>'02 - Oprava zhlaví Ledeč n-S'!F33</f>
        <v>0</v>
      </c>
      <c r="BA96" s="100">
        <f>'02 - Oprava zhlaví Ledeč n-S'!F34</f>
        <v>0</v>
      </c>
      <c r="BB96" s="100">
        <f>'02 - Oprava zhlaví Ledeč n-S'!F35</f>
        <v>0</v>
      </c>
      <c r="BC96" s="100">
        <f>'02 - Oprava zhlaví Ledeč n-S'!F36</f>
        <v>0</v>
      </c>
      <c r="BD96" s="102">
        <f>'02 - Oprava zhlaví Ledeč n-S'!F37</f>
        <v>0</v>
      </c>
      <c r="BT96" s="103" t="s">
        <v>81</v>
      </c>
      <c r="BV96" s="103" t="s">
        <v>75</v>
      </c>
      <c r="BW96" s="103" t="s">
        <v>86</v>
      </c>
      <c r="BX96" s="103" t="s">
        <v>5</v>
      </c>
      <c r="CL96" s="103" t="s">
        <v>1</v>
      </c>
      <c r="CM96" s="103" t="s">
        <v>83</v>
      </c>
    </row>
    <row r="97" spans="1:91" s="7" customFormat="1" ht="16.5" customHeight="1">
      <c r="A97" s="93" t="s">
        <v>77</v>
      </c>
      <c r="B97" s="94"/>
      <c r="C97" s="95"/>
      <c r="D97" s="293" t="s">
        <v>87</v>
      </c>
      <c r="E97" s="293"/>
      <c r="F97" s="293"/>
      <c r="G97" s="293"/>
      <c r="H97" s="293"/>
      <c r="I97" s="96"/>
      <c r="J97" s="293" t="s">
        <v>88</v>
      </c>
      <c r="K97" s="293"/>
      <c r="L97" s="293"/>
      <c r="M97" s="293"/>
      <c r="N97" s="293"/>
      <c r="O97" s="293"/>
      <c r="P97" s="293"/>
      <c r="Q97" s="293"/>
      <c r="R97" s="293"/>
      <c r="S97" s="293"/>
      <c r="T97" s="293"/>
      <c r="U97" s="293"/>
      <c r="V97" s="293"/>
      <c r="W97" s="293"/>
      <c r="X97" s="293"/>
      <c r="Y97" s="293"/>
      <c r="Z97" s="293"/>
      <c r="AA97" s="293"/>
      <c r="AB97" s="293"/>
      <c r="AC97" s="293"/>
      <c r="AD97" s="293"/>
      <c r="AE97" s="293"/>
      <c r="AF97" s="293"/>
      <c r="AG97" s="291">
        <f>'03 - VRN'!J30</f>
        <v>0</v>
      </c>
      <c r="AH97" s="292"/>
      <c r="AI97" s="292"/>
      <c r="AJ97" s="292"/>
      <c r="AK97" s="292"/>
      <c r="AL97" s="292"/>
      <c r="AM97" s="292"/>
      <c r="AN97" s="291">
        <f>SUM(AG97,AT97)</f>
        <v>0</v>
      </c>
      <c r="AO97" s="292"/>
      <c r="AP97" s="292"/>
      <c r="AQ97" s="97" t="s">
        <v>80</v>
      </c>
      <c r="AR97" s="98"/>
      <c r="AS97" s="104">
        <v>0</v>
      </c>
      <c r="AT97" s="105">
        <f>ROUND(SUM(AV97:AW97),2)</f>
        <v>0</v>
      </c>
      <c r="AU97" s="106">
        <f>'03 - VRN'!P117</f>
        <v>0</v>
      </c>
      <c r="AV97" s="105">
        <f>'03 - VRN'!J33</f>
        <v>0</v>
      </c>
      <c r="AW97" s="105">
        <f>'03 - VRN'!J34</f>
        <v>0</v>
      </c>
      <c r="AX97" s="105">
        <f>'03 - VRN'!J35</f>
        <v>0</v>
      </c>
      <c r="AY97" s="105">
        <f>'03 - VRN'!J36</f>
        <v>0</v>
      </c>
      <c r="AZ97" s="105">
        <f>'03 - VRN'!F33</f>
        <v>0</v>
      </c>
      <c r="BA97" s="105">
        <f>'03 - VRN'!F34</f>
        <v>0</v>
      </c>
      <c r="BB97" s="105">
        <f>'03 - VRN'!F35</f>
        <v>0</v>
      </c>
      <c r="BC97" s="105">
        <f>'03 - VRN'!F36</f>
        <v>0</v>
      </c>
      <c r="BD97" s="107">
        <f>'03 - VRN'!F37</f>
        <v>0</v>
      </c>
      <c r="BT97" s="103" t="s">
        <v>81</v>
      </c>
      <c r="BV97" s="103" t="s">
        <v>75</v>
      </c>
      <c r="BW97" s="103" t="s">
        <v>89</v>
      </c>
      <c r="BX97" s="103" t="s">
        <v>5</v>
      </c>
      <c r="CL97" s="103" t="s">
        <v>1</v>
      </c>
      <c r="CM97" s="103" t="s">
        <v>83</v>
      </c>
    </row>
    <row r="98" spans="1:91" s="2" customFormat="1" ht="30" customHeight="1">
      <c r="A98" s="34"/>
      <c r="B98" s="35"/>
      <c r="C98" s="36"/>
      <c r="D98" s="36"/>
      <c r="E98" s="36"/>
      <c r="F98" s="36"/>
      <c r="G98" s="36"/>
      <c r="H98" s="36"/>
      <c r="I98" s="36"/>
      <c r="J98" s="36"/>
      <c r="K98" s="36"/>
      <c r="L98" s="36"/>
      <c r="M98" s="36"/>
      <c r="N98" s="36"/>
      <c r="O98" s="36"/>
      <c r="P98" s="36"/>
      <c r="Q98" s="36"/>
      <c r="R98" s="36"/>
      <c r="S98" s="36"/>
      <c r="T98" s="36"/>
      <c r="U98" s="36"/>
      <c r="V98" s="36"/>
      <c r="W98" s="36"/>
      <c r="X98" s="36"/>
      <c r="Y98" s="36"/>
      <c r="Z98" s="36"/>
      <c r="AA98" s="36"/>
      <c r="AB98" s="36"/>
      <c r="AC98" s="36"/>
      <c r="AD98" s="36"/>
      <c r="AE98" s="36"/>
      <c r="AF98" s="36"/>
      <c r="AG98" s="36"/>
      <c r="AH98" s="36"/>
      <c r="AI98" s="36"/>
      <c r="AJ98" s="36"/>
      <c r="AK98" s="36"/>
      <c r="AL98" s="36"/>
      <c r="AM98" s="36"/>
      <c r="AN98" s="36"/>
      <c r="AO98" s="36"/>
      <c r="AP98" s="36"/>
      <c r="AQ98" s="36"/>
      <c r="AR98" s="39"/>
      <c r="AS98" s="34"/>
      <c r="AT98" s="34"/>
      <c r="AU98" s="34"/>
      <c r="AV98" s="34"/>
      <c r="AW98" s="34"/>
      <c r="AX98" s="34"/>
      <c r="AY98" s="34"/>
      <c r="AZ98" s="34"/>
      <c r="BA98" s="34"/>
      <c r="BB98" s="34"/>
      <c r="BC98" s="34"/>
      <c r="BD98" s="34"/>
      <c r="BE98" s="34"/>
    </row>
    <row r="99" spans="1:91" s="2" customFormat="1" ht="6.95" customHeight="1">
      <c r="A99" s="34"/>
      <c r="B99" s="54"/>
      <c r="C99" s="55"/>
      <c r="D99" s="55"/>
      <c r="E99" s="55"/>
      <c r="F99" s="55"/>
      <c r="G99" s="55"/>
      <c r="H99" s="55"/>
      <c r="I99" s="55"/>
      <c r="J99" s="55"/>
      <c r="K99" s="55"/>
      <c r="L99" s="55"/>
      <c r="M99" s="55"/>
      <c r="N99" s="55"/>
      <c r="O99" s="55"/>
      <c r="P99" s="55"/>
      <c r="Q99" s="55"/>
      <c r="R99" s="55"/>
      <c r="S99" s="55"/>
      <c r="T99" s="55"/>
      <c r="U99" s="55"/>
      <c r="V99" s="55"/>
      <c r="W99" s="55"/>
      <c r="X99" s="55"/>
      <c r="Y99" s="55"/>
      <c r="Z99" s="55"/>
      <c r="AA99" s="55"/>
      <c r="AB99" s="55"/>
      <c r="AC99" s="55"/>
      <c r="AD99" s="55"/>
      <c r="AE99" s="55"/>
      <c r="AF99" s="55"/>
      <c r="AG99" s="55"/>
      <c r="AH99" s="55"/>
      <c r="AI99" s="55"/>
      <c r="AJ99" s="55"/>
      <c r="AK99" s="55"/>
      <c r="AL99" s="55"/>
      <c r="AM99" s="55"/>
      <c r="AN99" s="55"/>
      <c r="AO99" s="55"/>
      <c r="AP99" s="55"/>
      <c r="AQ99" s="55"/>
      <c r="AR99" s="39"/>
      <c r="AS99" s="34"/>
      <c r="AT99" s="34"/>
      <c r="AU99" s="34"/>
      <c r="AV99" s="34"/>
      <c r="AW99" s="34"/>
      <c r="AX99" s="34"/>
      <c r="AY99" s="34"/>
      <c r="AZ99" s="34"/>
      <c r="BA99" s="34"/>
      <c r="BB99" s="34"/>
      <c r="BC99" s="34"/>
      <c r="BD99" s="34"/>
      <c r="BE99" s="34"/>
    </row>
  </sheetData>
  <sheetProtection algorithmName="SHA-512" hashValue="fqi5jsLc8hIqyBI2doY5NSgk+Ia3lsBOzzaeNvEwjVHMZrS9C9XjLh5ZJfSjGtsPn5tbP1jjY3KpsjX2raikhw==" saltValue="zTXLA4hjFE8a5h4LzpQM0vWBezEZ4ZhbnPjZzkZcjeJIZBb6woyMcom9mYTG/kGH4zh8kFYXT00QPLu6ItO01w==" spinCount="100000" sheet="1" objects="1" scenarios="1" formatColumns="0" formatRows="0"/>
  <mergeCells count="50">
    <mergeCell ref="AR2:BE2"/>
    <mergeCell ref="AN96:AP96"/>
    <mergeCell ref="AG96:AM96"/>
    <mergeCell ref="D96:H96"/>
    <mergeCell ref="J96:AF96"/>
    <mergeCell ref="AN97:AP97"/>
    <mergeCell ref="AG97:AM97"/>
    <mergeCell ref="D97:H97"/>
    <mergeCell ref="J97:AF97"/>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01 - Oprava koleje od km ...'!C2" display="/"/>
    <hyperlink ref="A96" location="'02 - Oprava zhlaví Ledeč n-S'!C2" display="/"/>
    <hyperlink ref="A97" location="'03 - VR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672"/>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6"/>
      <c r="M2" s="296"/>
      <c r="N2" s="296"/>
      <c r="O2" s="296"/>
      <c r="P2" s="296"/>
      <c r="Q2" s="296"/>
      <c r="R2" s="296"/>
      <c r="S2" s="296"/>
      <c r="T2" s="296"/>
      <c r="U2" s="296"/>
      <c r="V2" s="296"/>
      <c r="AT2" s="17" t="s">
        <v>82</v>
      </c>
    </row>
    <row r="3" spans="1:46" s="1" customFormat="1" ht="6.95" customHeight="1">
      <c r="B3" s="108"/>
      <c r="C3" s="109"/>
      <c r="D3" s="109"/>
      <c r="E3" s="109"/>
      <c r="F3" s="109"/>
      <c r="G3" s="109"/>
      <c r="H3" s="109"/>
      <c r="I3" s="109"/>
      <c r="J3" s="109"/>
      <c r="K3" s="109"/>
      <c r="L3" s="20"/>
      <c r="AT3" s="17" t="s">
        <v>83</v>
      </c>
    </row>
    <row r="4" spans="1:46" s="1" customFormat="1" ht="24.95" customHeight="1">
      <c r="B4" s="20"/>
      <c r="D4" s="110" t="s">
        <v>90</v>
      </c>
      <c r="L4" s="20"/>
      <c r="M4" s="111" t="s">
        <v>10</v>
      </c>
      <c r="AT4" s="17" t="s">
        <v>4</v>
      </c>
    </row>
    <row r="5" spans="1:46" s="1" customFormat="1" ht="6.95" customHeight="1">
      <c r="B5" s="20"/>
      <c r="L5" s="20"/>
    </row>
    <row r="6" spans="1:46" s="1" customFormat="1" ht="12" customHeight="1">
      <c r="B6" s="20"/>
      <c r="D6" s="112" t="s">
        <v>16</v>
      </c>
      <c r="L6" s="20"/>
    </row>
    <row r="7" spans="1:46" s="1" customFormat="1" ht="23.25" customHeight="1">
      <c r="B7" s="20"/>
      <c r="E7" s="297" t="str">
        <f>'Rekapitulace stavby'!K6</f>
        <v>Oprava koleje v úseku Vlastějovice - Ledeč n/S v km 20,470 - 31,502 bez materiálu</v>
      </c>
      <c r="F7" s="298"/>
      <c r="G7" s="298"/>
      <c r="H7" s="298"/>
      <c r="L7" s="20"/>
    </row>
    <row r="8" spans="1:46" s="2" customFormat="1" ht="12" customHeight="1">
      <c r="A8" s="34"/>
      <c r="B8" s="39"/>
      <c r="C8" s="34"/>
      <c r="D8" s="112" t="s">
        <v>91</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299" t="s">
        <v>92</v>
      </c>
      <c r="F9" s="300"/>
      <c r="G9" s="300"/>
      <c r="H9" s="300"/>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stavby'!AN8</f>
        <v>16. 6. 2020</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21</v>
      </c>
      <c r="F15" s="34"/>
      <c r="G15" s="34"/>
      <c r="H15" s="34"/>
      <c r="I15" s="112" t="s">
        <v>26</v>
      </c>
      <c r="J15" s="113" t="s">
        <v>1</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27</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1" t="str">
        <f>'Rekapitulace stavby'!E14</f>
        <v>Vyplň údaj</v>
      </c>
      <c r="F18" s="302"/>
      <c r="G18" s="302"/>
      <c r="H18" s="302"/>
      <c r="I18" s="112"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29</v>
      </c>
      <c r="E20" s="34"/>
      <c r="F20" s="34"/>
      <c r="G20" s="34"/>
      <c r="H20" s="34"/>
      <c r="I20" s="112" t="s">
        <v>25</v>
      </c>
      <c r="J20" s="113" t="s">
        <v>1</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
        <v>21</v>
      </c>
      <c r="F21" s="34"/>
      <c r="G21" s="34"/>
      <c r="H21" s="34"/>
      <c r="I21" s="112" t="s">
        <v>26</v>
      </c>
      <c r="J21" s="113" t="s">
        <v>1</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31</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
        <v>21</v>
      </c>
      <c r="F24" s="34"/>
      <c r="G24" s="34"/>
      <c r="H24" s="34"/>
      <c r="I24" s="112" t="s">
        <v>26</v>
      </c>
      <c r="J24" s="113"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32</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3" t="s">
        <v>1</v>
      </c>
      <c r="F27" s="303"/>
      <c r="G27" s="303"/>
      <c r="H27" s="303"/>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33</v>
      </c>
      <c r="E30" s="34"/>
      <c r="F30" s="34"/>
      <c r="G30" s="34"/>
      <c r="H30" s="34"/>
      <c r="I30" s="34"/>
      <c r="J30" s="120">
        <f>ROUND(J124,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35</v>
      </c>
      <c r="G32" s="34"/>
      <c r="H32" s="34"/>
      <c r="I32" s="121" t="s">
        <v>34</v>
      </c>
      <c r="J32" s="121" t="s">
        <v>36</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37</v>
      </c>
      <c r="E33" s="112" t="s">
        <v>38</v>
      </c>
      <c r="F33" s="123">
        <f>ROUND((SUM(BE124:BE671)),  2)</f>
        <v>0</v>
      </c>
      <c r="G33" s="34"/>
      <c r="H33" s="34"/>
      <c r="I33" s="124">
        <v>0.21</v>
      </c>
      <c r="J33" s="123">
        <f>ROUND(((SUM(BE124:BE671))*I33),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39</v>
      </c>
      <c r="F34" s="123">
        <f>ROUND((SUM(BF124:BF671)),  2)</f>
        <v>0</v>
      </c>
      <c r="G34" s="34"/>
      <c r="H34" s="34"/>
      <c r="I34" s="124">
        <v>0.15</v>
      </c>
      <c r="J34" s="123">
        <f>ROUND(((SUM(BF124:BF671))*I34),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40</v>
      </c>
      <c r="F35" s="123">
        <f>ROUND((SUM(BG124:BG671)),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41</v>
      </c>
      <c r="F36" s="123">
        <f>ROUND((SUM(BH124:BH671)),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42</v>
      </c>
      <c r="F37" s="123">
        <f>ROUND((SUM(BI124:BI671)),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43</v>
      </c>
      <c r="E39" s="127"/>
      <c r="F39" s="127"/>
      <c r="G39" s="128" t="s">
        <v>44</v>
      </c>
      <c r="H39" s="129" t="s">
        <v>45</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46</v>
      </c>
      <c r="E50" s="133"/>
      <c r="F50" s="133"/>
      <c r="G50" s="132" t="s">
        <v>47</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4"/>
      <c r="B61" s="39"/>
      <c r="C61" s="34"/>
      <c r="D61" s="134" t="s">
        <v>48</v>
      </c>
      <c r="E61" s="135"/>
      <c r="F61" s="136" t="s">
        <v>49</v>
      </c>
      <c r="G61" s="134" t="s">
        <v>48</v>
      </c>
      <c r="H61" s="135"/>
      <c r="I61" s="135"/>
      <c r="J61" s="137" t="s">
        <v>49</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ht="12.75">
      <c r="A65" s="34"/>
      <c r="B65" s="39"/>
      <c r="C65" s="34"/>
      <c r="D65" s="132" t="s">
        <v>50</v>
      </c>
      <c r="E65" s="138"/>
      <c r="F65" s="138"/>
      <c r="G65" s="132" t="s">
        <v>51</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4"/>
      <c r="B76" s="39"/>
      <c r="C76" s="34"/>
      <c r="D76" s="134" t="s">
        <v>48</v>
      </c>
      <c r="E76" s="135"/>
      <c r="F76" s="136" t="s">
        <v>49</v>
      </c>
      <c r="G76" s="134" t="s">
        <v>48</v>
      </c>
      <c r="H76" s="135"/>
      <c r="I76" s="135"/>
      <c r="J76" s="137" t="s">
        <v>49</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93</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23.25" customHeight="1">
      <c r="A85" s="34"/>
      <c r="B85" s="35"/>
      <c r="C85" s="36"/>
      <c r="D85" s="36"/>
      <c r="E85" s="304" t="str">
        <f>E7</f>
        <v>Oprava koleje v úseku Vlastějovice - Ledeč n/S v km 20,470 - 31,502 bez materiálu</v>
      </c>
      <c r="F85" s="305"/>
      <c r="G85" s="305"/>
      <c r="H85" s="305"/>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91</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75" t="str">
        <f>E9</f>
        <v>01 - Oprava koleje od km 29,590 do km 31,500</v>
      </c>
      <c r="F87" s="306"/>
      <c r="G87" s="306"/>
      <c r="H87" s="306"/>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16. 6. 2020</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 xml:space="preserve"> </v>
      </c>
      <c r="G91" s="36"/>
      <c r="H91" s="36"/>
      <c r="I91" s="29" t="s">
        <v>29</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27</v>
      </c>
      <c r="D92" s="36"/>
      <c r="E92" s="36"/>
      <c r="F92" s="27" t="str">
        <f>IF(E18="","",E18)</f>
        <v>Vyplň údaj</v>
      </c>
      <c r="G92" s="36"/>
      <c r="H92" s="36"/>
      <c r="I92" s="29" t="s">
        <v>31</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94</v>
      </c>
      <c r="D94" s="144"/>
      <c r="E94" s="144"/>
      <c r="F94" s="144"/>
      <c r="G94" s="144"/>
      <c r="H94" s="144"/>
      <c r="I94" s="144"/>
      <c r="J94" s="145" t="s">
        <v>95</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96</v>
      </c>
      <c r="D96" s="36"/>
      <c r="E96" s="36"/>
      <c r="F96" s="36"/>
      <c r="G96" s="36"/>
      <c r="H96" s="36"/>
      <c r="I96" s="36"/>
      <c r="J96" s="84">
        <f>J124</f>
        <v>0</v>
      </c>
      <c r="K96" s="36"/>
      <c r="L96" s="51"/>
      <c r="S96" s="34"/>
      <c r="T96" s="34"/>
      <c r="U96" s="34"/>
      <c r="V96" s="34"/>
      <c r="W96" s="34"/>
      <c r="X96" s="34"/>
      <c r="Y96" s="34"/>
      <c r="Z96" s="34"/>
      <c r="AA96" s="34"/>
      <c r="AB96" s="34"/>
      <c r="AC96" s="34"/>
      <c r="AD96" s="34"/>
      <c r="AE96" s="34"/>
      <c r="AU96" s="17" t="s">
        <v>97</v>
      </c>
    </row>
    <row r="97" spans="1:31" s="9" customFormat="1" ht="24.95" customHeight="1">
      <c r="B97" s="147"/>
      <c r="C97" s="148"/>
      <c r="D97" s="149" t="s">
        <v>98</v>
      </c>
      <c r="E97" s="150"/>
      <c r="F97" s="150"/>
      <c r="G97" s="150"/>
      <c r="H97" s="150"/>
      <c r="I97" s="150"/>
      <c r="J97" s="151">
        <f>J125</f>
        <v>0</v>
      </c>
      <c r="K97" s="148"/>
      <c r="L97" s="152"/>
    </row>
    <row r="98" spans="1:31" s="9" customFormat="1" ht="24.95" customHeight="1">
      <c r="B98" s="147"/>
      <c r="C98" s="148"/>
      <c r="D98" s="149" t="s">
        <v>99</v>
      </c>
      <c r="E98" s="150"/>
      <c r="F98" s="150"/>
      <c r="G98" s="150"/>
      <c r="H98" s="150"/>
      <c r="I98" s="150"/>
      <c r="J98" s="151">
        <f>J150</f>
        <v>0</v>
      </c>
      <c r="K98" s="148"/>
      <c r="L98" s="152"/>
    </row>
    <row r="99" spans="1:31" s="10" customFormat="1" ht="19.899999999999999" customHeight="1">
      <c r="B99" s="153"/>
      <c r="C99" s="154"/>
      <c r="D99" s="155" t="s">
        <v>100</v>
      </c>
      <c r="E99" s="156"/>
      <c r="F99" s="156"/>
      <c r="G99" s="156"/>
      <c r="H99" s="156"/>
      <c r="I99" s="156"/>
      <c r="J99" s="157">
        <f>J151</f>
        <v>0</v>
      </c>
      <c r="K99" s="154"/>
      <c r="L99" s="158"/>
    </row>
    <row r="100" spans="1:31" s="10" customFormat="1" ht="19.899999999999999" customHeight="1">
      <c r="B100" s="153"/>
      <c r="C100" s="154"/>
      <c r="D100" s="155" t="s">
        <v>101</v>
      </c>
      <c r="E100" s="156"/>
      <c r="F100" s="156"/>
      <c r="G100" s="156"/>
      <c r="H100" s="156"/>
      <c r="I100" s="156"/>
      <c r="J100" s="157">
        <f>J203</f>
        <v>0</v>
      </c>
      <c r="K100" s="154"/>
      <c r="L100" s="158"/>
    </row>
    <row r="101" spans="1:31" s="9" customFormat="1" ht="24.95" customHeight="1">
      <c r="B101" s="147"/>
      <c r="C101" s="148"/>
      <c r="D101" s="149" t="s">
        <v>102</v>
      </c>
      <c r="E101" s="150"/>
      <c r="F101" s="150"/>
      <c r="G101" s="150"/>
      <c r="H101" s="150"/>
      <c r="I101" s="150"/>
      <c r="J101" s="151">
        <f>J264</f>
        <v>0</v>
      </c>
      <c r="K101" s="148"/>
      <c r="L101" s="152"/>
    </row>
    <row r="102" spans="1:31" s="9" customFormat="1" ht="24.95" customHeight="1">
      <c r="B102" s="147"/>
      <c r="C102" s="148"/>
      <c r="D102" s="149" t="s">
        <v>103</v>
      </c>
      <c r="E102" s="150"/>
      <c r="F102" s="150"/>
      <c r="G102" s="150"/>
      <c r="H102" s="150"/>
      <c r="I102" s="150"/>
      <c r="J102" s="151">
        <f>J265</f>
        <v>0</v>
      </c>
      <c r="K102" s="148"/>
      <c r="L102" s="152"/>
    </row>
    <row r="103" spans="1:31" s="9" customFormat="1" ht="24.95" customHeight="1">
      <c r="B103" s="147"/>
      <c r="C103" s="148"/>
      <c r="D103" s="149" t="s">
        <v>104</v>
      </c>
      <c r="E103" s="150"/>
      <c r="F103" s="150"/>
      <c r="G103" s="150"/>
      <c r="H103" s="150"/>
      <c r="I103" s="150"/>
      <c r="J103" s="151">
        <f>J578</f>
        <v>0</v>
      </c>
      <c r="K103" s="148"/>
      <c r="L103" s="152"/>
    </row>
    <row r="104" spans="1:31" s="9" customFormat="1" ht="24.95" customHeight="1">
      <c r="B104" s="147"/>
      <c r="C104" s="148"/>
      <c r="D104" s="149" t="s">
        <v>105</v>
      </c>
      <c r="E104" s="150"/>
      <c r="F104" s="150"/>
      <c r="G104" s="150"/>
      <c r="H104" s="150"/>
      <c r="I104" s="150"/>
      <c r="J104" s="151">
        <f>J579</f>
        <v>0</v>
      </c>
      <c r="K104" s="148"/>
      <c r="L104" s="152"/>
    </row>
    <row r="105" spans="1:31" s="2" customFormat="1" ht="21.75" customHeight="1">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31" s="2" customFormat="1" ht="6.95" customHeight="1">
      <c r="A106" s="34"/>
      <c r="B106" s="54"/>
      <c r="C106" s="55"/>
      <c r="D106" s="55"/>
      <c r="E106" s="55"/>
      <c r="F106" s="55"/>
      <c r="G106" s="55"/>
      <c r="H106" s="55"/>
      <c r="I106" s="55"/>
      <c r="J106" s="55"/>
      <c r="K106" s="55"/>
      <c r="L106" s="51"/>
      <c r="S106" s="34"/>
      <c r="T106" s="34"/>
      <c r="U106" s="34"/>
      <c r="V106" s="34"/>
      <c r="W106" s="34"/>
      <c r="X106" s="34"/>
      <c r="Y106" s="34"/>
      <c r="Z106" s="34"/>
      <c r="AA106" s="34"/>
      <c r="AB106" s="34"/>
      <c r="AC106" s="34"/>
      <c r="AD106" s="34"/>
      <c r="AE106" s="34"/>
    </row>
    <row r="110" spans="1:31" s="2" customFormat="1" ht="6.95" customHeight="1">
      <c r="A110" s="34"/>
      <c r="B110" s="56"/>
      <c r="C110" s="57"/>
      <c r="D110" s="57"/>
      <c r="E110" s="57"/>
      <c r="F110" s="57"/>
      <c r="G110" s="57"/>
      <c r="H110" s="57"/>
      <c r="I110" s="57"/>
      <c r="J110" s="57"/>
      <c r="K110" s="57"/>
      <c r="L110" s="51"/>
      <c r="S110" s="34"/>
      <c r="T110" s="34"/>
      <c r="U110" s="34"/>
      <c r="V110" s="34"/>
      <c r="W110" s="34"/>
      <c r="X110" s="34"/>
      <c r="Y110" s="34"/>
      <c r="Z110" s="34"/>
      <c r="AA110" s="34"/>
      <c r="AB110" s="34"/>
      <c r="AC110" s="34"/>
      <c r="AD110" s="34"/>
      <c r="AE110" s="34"/>
    </row>
    <row r="111" spans="1:31" s="2" customFormat="1" ht="24.95" customHeight="1">
      <c r="A111" s="34"/>
      <c r="B111" s="35"/>
      <c r="C111" s="23" t="s">
        <v>106</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16</v>
      </c>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23.25" customHeight="1">
      <c r="A114" s="34"/>
      <c r="B114" s="35"/>
      <c r="C114" s="36"/>
      <c r="D114" s="36"/>
      <c r="E114" s="304" t="str">
        <f>E7</f>
        <v>Oprava koleje v úseku Vlastějovice - Ledeč n/S v km 20,470 - 31,502 bez materiálu</v>
      </c>
      <c r="F114" s="305"/>
      <c r="G114" s="305"/>
      <c r="H114" s="305"/>
      <c r="I114" s="36"/>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91</v>
      </c>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6.5" customHeight="1">
      <c r="A116" s="34"/>
      <c r="B116" s="35"/>
      <c r="C116" s="36"/>
      <c r="D116" s="36"/>
      <c r="E116" s="275" t="str">
        <f>E9</f>
        <v>01 - Oprava koleje od km 29,590 do km 31,500</v>
      </c>
      <c r="F116" s="306"/>
      <c r="G116" s="306"/>
      <c r="H116" s="306"/>
      <c r="I116" s="36"/>
      <c r="J116" s="36"/>
      <c r="K116" s="36"/>
      <c r="L116" s="51"/>
      <c r="S116" s="34"/>
      <c r="T116" s="34"/>
      <c r="U116" s="34"/>
      <c r="V116" s="34"/>
      <c r="W116" s="34"/>
      <c r="X116" s="34"/>
      <c r="Y116" s="34"/>
      <c r="Z116" s="34"/>
      <c r="AA116" s="34"/>
      <c r="AB116" s="34"/>
      <c r="AC116" s="34"/>
      <c r="AD116" s="34"/>
      <c r="AE116" s="34"/>
    </row>
    <row r="117" spans="1:65" s="2" customFormat="1" ht="6.95" customHeight="1">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2" customFormat="1" ht="12" customHeight="1">
      <c r="A118" s="34"/>
      <c r="B118" s="35"/>
      <c r="C118" s="29" t="s">
        <v>20</v>
      </c>
      <c r="D118" s="36"/>
      <c r="E118" s="36"/>
      <c r="F118" s="27" t="str">
        <f>F12</f>
        <v xml:space="preserve"> </v>
      </c>
      <c r="G118" s="36"/>
      <c r="H118" s="36"/>
      <c r="I118" s="29" t="s">
        <v>22</v>
      </c>
      <c r="J118" s="66" t="str">
        <f>IF(J12="","",J12)</f>
        <v>16. 6. 2020</v>
      </c>
      <c r="K118" s="36"/>
      <c r="L118" s="51"/>
      <c r="S118" s="34"/>
      <c r="T118" s="34"/>
      <c r="U118" s="34"/>
      <c r="V118" s="34"/>
      <c r="W118" s="34"/>
      <c r="X118" s="34"/>
      <c r="Y118" s="34"/>
      <c r="Z118" s="34"/>
      <c r="AA118" s="34"/>
      <c r="AB118" s="34"/>
      <c r="AC118" s="34"/>
      <c r="AD118" s="34"/>
      <c r="AE118" s="34"/>
    </row>
    <row r="119" spans="1:65" s="2" customFormat="1" ht="6.9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2" customFormat="1" ht="15.2" customHeight="1">
      <c r="A120" s="34"/>
      <c r="B120" s="35"/>
      <c r="C120" s="29" t="s">
        <v>24</v>
      </c>
      <c r="D120" s="36"/>
      <c r="E120" s="36"/>
      <c r="F120" s="27" t="str">
        <f>E15</f>
        <v xml:space="preserve"> </v>
      </c>
      <c r="G120" s="36"/>
      <c r="H120" s="36"/>
      <c r="I120" s="29" t="s">
        <v>29</v>
      </c>
      <c r="J120" s="32" t="str">
        <f>E21</f>
        <v xml:space="preserve"> </v>
      </c>
      <c r="K120" s="36"/>
      <c r="L120" s="51"/>
      <c r="S120" s="34"/>
      <c r="T120" s="34"/>
      <c r="U120" s="34"/>
      <c r="V120" s="34"/>
      <c r="W120" s="34"/>
      <c r="X120" s="34"/>
      <c r="Y120" s="34"/>
      <c r="Z120" s="34"/>
      <c r="AA120" s="34"/>
      <c r="AB120" s="34"/>
      <c r="AC120" s="34"/>
      <c r="AD120" s="34"/>
      <c r="AE120" s="34"/>
    </row>
    <row r="121" spans="1:65" s="2" customFormat="1" ht="15.2" customHeight="1">
      <c r="A121" s="34"/>
      <c r="B121" s="35"/>
      <c r="C121" s="29" t="s">
        <v>27</v>
      </c>
      <c r="D121" s="36"/>
      <c r="E121" s="36"/>
      <c r="F121" s="27" t="str">
        <f>IF(E18="","",E18)</f>
        <v>Vyplň údaj</v>
      </c>
      <c r="G121" s="36"/>
      <c r="H121" s="36"/>
      <c r="I121" s="29" t="s">
        <v>31</v>
      </c>
      <c r="J121" s="32" t="str">
        <f>E24</f>
        <v xml:space="preserve"> </v>
      </c>
      <c r="K121" s="36"/>
      <c r="L121" s="51"/>
      <c r="S121" s="34"/>
      <c r="T121" s="34"/>
      <c r="U121" s="34"/>
      <c r="V121" s="34"/>
      <c r="W121" s="34"/>
      <c r="X121" s="34"/>
      <c r="Y121" s="34"/>
      <c r="Z121" s="34"/>
      <c r="AA121" s="34"/>
      <c r="AB121" s="34"/>
      <c r="AC121" s="34"/>
      <c r="AD121" s="34"/>
      <c r="AE121" s="34"/>
    </row>
    <row r="122" spans="1:65" s="2" customFormat="1" ht="10.35" customHeight="1">
      <c r="A122" s="34"/>
      <c r="B122" s="35"/>
      <c r="C122" s="36"/>
      <c r="D122" s="36"/>
      <c r="E122" s="36"/>
      <c r="F122" s="36"/>
      <c r="G122" s="36"/>
      <c r="H122" s="36"/>
      <c r="I122" s="36"/>
      <c r="J122" s="36"/>
      <c r="K122" s="36"/>
      <c r="L122" s="51"/>
      <c r="S122" s="34"/>
      <c r="T122" s="34"/>
      <c r="U122" s="34"/>
      <c r="V122" s="34"/>
      <c r="W122" s="34"/>
      <c r="X122" s="34"/>
      <c r="Y122" s="34"/>
      <c r="Z122" s="34"/>
      <c r="AA122" s="34"/>
      <c r="AB122" s="34"/>
      <c r="AC122" s="34"/>
      <c r="AD122" s="34"/>
      <c r="AE122" s="34"/>
    </row>
    <row r="123" spans="1:65" s="11" customFormat="1" ht="29.25" customHeight="1">
      <c r="A123" s="159"/>
      <c r="B123" s="160"/>
      <c r="C123" s="161" t="s">
        <v>107</v>
      </c>
      <c r="D123" s="162" t="s">
        <v>58</v>
      </c>
      <c r="E123" s="162" t="s">
        <v>54</v>
      </c>
      <c r="F123" s="162" t="s">
        <v>55</v>
      </c>
      <c r="G123" s="162" t="s">
        <v>108</v>
      </c>
      <c r="H123" s="162" t="s">
        <v>109</v>
      </c>
      <c r="I123" s="162" t="s">
        <v>110</v>
      </c>
      <c r="J123" s="163" t="s">
        <v>95</v>
      </c>
      <c r="K123" s="164" t="s">
        <v>111</v>
      </c>
      <c r="L123" s="165"/>
      <c r="M123" s="75" t="s">
        <v>1</v>
      </c>
      <c r="N123" s="76" t="s">
        <v>37</v>
      </c>
      <c r="O123" s="76" t="s">
        <v>112</v>
      </c>
      <c r="P123" s="76" t="s">
        <v>113</v>
      </c>
      <c r="Q123" s="76" t="s">
        <v>114</v>
      </c>
      <c r="R123" s="76" t="s">
        <v>115</v>
      </c>
      <c r="S123" s="76" t="s">
        <v>116</v>
      </c>
      <c r="T123" s="77" t="s">
        <v>117</v>
      </c>
      <c r="U123" s="159"/>
      <c r="V123" s="159"/>
      <c r="W123" s="159"/>
      <c r="X123" s="159"/>
      <c r="Y123" s="159"/>
      <c r="Z123" s="159"/>
      <c r="AA123" s="159"/>
      <c r="AB123" s="159"/>
      <c r="AC123" s="159"/>
      <c r="AD123" s="159"/>
      <c r="AE123" s="159"/>
    </row>
    <row r="124" spans="1:65" s="2" customFormat="1" ht="22.9" customHeight="1">
      <c r="A124" s="34"/>
      <c r="B124" s="35"/>
      <c r="C124" s="82" t="s">
        <v>118</v>
      </c>
      <c r="D124" s="36"/>
      <c r="E124" s="36"/>
      <c r="F124" s="36"/>
      <c r="G124" s="36"/>
      <c r="H124" s="36"/>
      <c r="I124" s="36"/>
      <c r="J124" s="166">
        <f>BK124</f>
        <v>0</v>
      </c>
      <c r="K124" s="36"/>
      <c r="L124" s="39"/>
      <c r="M124" s="78"/>
      <c r="N124" s="167"/>
      <c r="O124" s="79"/>
      <c r="P124" s="168">
        <f>P125+P150+P264+P265+P578+P579</f>
        <v>0</v>
      </c>
      <c r="Q124" s="79"/>
      <c r="R124" s="168">
        <f>R125+R150+R264+R265+R578+R579</f>
        <v>2874.6717940000003</v>
      </c>
      <c r="S124" s="79"/>
      <c r="T124" s="169">
        <f>T125+T150+T264+T265+T578+T579</f>
        <v>0</v>
      </c>
      <c r="U124" s="34"/>
      <c r="V124" s="34"/>
      <c r="W124" s="34"/>
      <c r="X124" s="34"/>
      <c r="Y124" s="34"/>
      <c r="Z124" s="34"/>
      <c r="AA124" s="34"/>
      <c r="AB124" s="34"/>
      <c r="AC124" s="34"/>
      <c r="AD124" s="34"/>
      <c r="AE124" s="34"/>
      <c r="AT124" s="17" t="s">
        <v>72</v>
      </c>
      <c r="AU124" s="17" t="s">
        <v>97</v>
      </c>
      <c r="BK124" s="170">
        <f>BK125+BK150+BK264+BK265+BK578+BK579</f>
        <v>0</v>
      </c>
    </row>
    <row r="125" spans="1:65" s="12" customFormat="1" ht="25.9" customHeight="1">
      <c r="B125" s="171"/>
      <c r="C125" s="172"/>
      <c r="D125" s="173" t="s">
        <v>72</v>
      </c>
      <c r="E125" s="174" t="s">
        <v>81</v>
      </c>
      <c r="F125" s="174" t="s">
        <v>119</v>
      </c>
      <c r="G125" s="172"/>
      <c r="H125" s="172"/>
      <c r="I125" s="175"/>
      <c r="J125" s="176">
        <f>BK125</f>
        <v>0</v>
      </c>
      <c r="K125" s="172"/>
      <c r="L125" s="177"/>
      <c r="M125" s="178"/>
      <c r="N125" s="179"/>
      <c r="O125" s="179"/>
      <c r="P125" s="180">
        <f>SUM(P126:P149)</f>
        <v>0</v>
      </c>
      <c r="Q125" s="179"/>
      <c r="R125" s="180">
        <f>SUM(R126:R149)</f>
        <v>0</v>
      </c>
      <c r="S125" s="179"/>
      <c r="T125" s="181">
        <f>SUM(T126:T149)</f>
        <v>0</v>
      </c>
      <c r="AR125" s="182" t="s">
        <v>81</v>
      </c>
      <c r="AT125" s="183" t="s">
        <v>72</v>
      </c>
      <c r="AU125" s="183" t="s">
        <v>73</v>
      </c>
      <c r="AY125" s="182" t="s">
        <v>120</v>
      </c>
      <c r="BK125" s="184">
        <f>SUM(BK126:BK149)</f>
        <v>0</v>
      </c>
    </row>
    <row r="126" spans="1:65" s="2" customFormat="1" ht="24.2" customHeight="1">
      <c r="A126" s="34"/>
      <c r="B126" s="35"/>
      <c r="C126" s="185" t="s">
        <v>81</v>
      </c>
      <c r="D126" s="185" t="s">
        <v>121</v>
      </c>
      <c r="E126" s="186" t="s">
        <v>122</v>
      </c>
      <c r="F126" s="187" t="s">
        <v>123</v>
      </c>
      <c r="G126" s="188" t="s">
        <v>124</v>
      </c>
      <c r="H126" s="189">
        <v>200</v>
      </c>
      <c r="I126" s="190"/>
      <c r="J126" s="191">
        <f>ROUND(I126*H126,2)</f>
        <v>0</v>
      </c>
      <c r="K126" s="192"/>
      <c r="L126" s="39"/>
      <c r="M126" s="193" t="s">
        <v>1</v>
      </c>
      <c r="N126" s="194" t="s">
        <v>38</v>
      </c>
      <c r="O126" s="71"/>
      <c r="P126" s="195">
        <f>O126*H126</f>
        <v>0</v>
      </c>
      <c r="Q126" s="195">
        <v>0</v>
      </c>
      <c r="R126" s="195">
        <f>Q126*H126</f>
        <v>0</v>
      </c>
      <c r="S126" s="195">
        <v>0</v>
      </c>
      <c r="T126" s="196">
        <f>S126*H126</f>
        <v>0</v>
      </c>
      <c r="U126" s="34"/>
      <c r="V126" s="34"/>
      <c r="W126" s="34"/>
      <c r="X126" s="34"/>
      <c r="Y126" s="34"/>
      <c r="Z126" s="34"/>
      <c r="AA126" s="34"/>
      <c r="AB126" s="34"/>
      <c r="AC126" s="34"/>
      <c r="AD126" s="34"/>
      <c r="AE126" s="34"/>
      <c r="AR126" s="197" t="s">
        <v>125</v>
      </c>
      <c r="AT126" s="197" t="s">
        <v>121</v>
      </c>
      <c r="AU126" s="197" t="s">
        <v>81</v>
      </c>
      <c r="AY126" s="17" t="s">
        <v>120</v>
      </c>
      <c r="BE126" s="198">
        <f>IF(N126="základní",J126,0)</f>
        <v>0</v>
      </c>
      <c r="BF126" s="198">
        <f>IF(N126="snížená",J126,0)</f>
        <v>0</v>
      </c>
      <c r="BG126" s="198">
        <f>IF(N126="zákl. přenesená",J126,0)</f>
        <v>0</v>
      </c>
      <c r="BH126" s="198">
        <f>IF(N126="sníž. přenesená",J126,0)</f>
        <v>0</v>
      </c>
      <c r="BI126" s="198">
        <f>IF(N126="nulová",J126,0)</f>
        <v>0</v>
      </c>
      <c r="BJ126" s="17" t="s">
        <v>81</v>
      </c>
      <c r="BK126" s="198">
        <f>ROUND(I126*H126,2)</f>
        <v>0</v>
      </c>
      <c r="BL126" s="17" t="s">
        <v>125</v>
      </c>
      <c r="BM126" s="197" t="s">
        <v>126</v>
      </c>
    </row>
    <row r="127" spans="1:65" s="2" customFormat="1" ht="19.5">
      <c r="A127" s="34"/>
      <c r="B127" s="35"/>
      <c r="C127" s="36"/>
      <c r="D127" s="199" t="s">
        <v>127</v>
      </c>
      <c r="E127" s="36"/>
      <c r="F127" s="200" t="s">
        <v>123</v>
      </c>
      <c r="G127" s="36"/>
      <c r="H127" s="36"/>
      <c r="I127" s="201"/>
      <c r="J127" s="36"/>
      <c r="K127" s="36"/>
      <c r="L127" s="39"/>
      <c r="M127" s="202"/>
      <c r="N127" s="203"/>
      <c r="O127" s="71"/>
      <c r="P127" s="71"/>
      <c r="Q127" s="71"/>
      <c r="R127" s="71"/>
      <c r="S127" s="71"/>
      <c r="T127" s="72"/>
      <c r="U127" s="34"/>
      <c r="V127" s="34"/>
      <c r="W127" s="34"/>
      <c r="X127" s="34"/>
      <c r="Y127" s="34"/>
      <c r="Z127" s="34"/>
      <c r="AA127" s="34"/>
      <c r="AB127" s="34"/>
      <c r="AC127" s="34"/>
      <c r="AD127" s="34"/>
      <c r="AE127" s="34"/>
      <c r="AT127" s="17" t="s">
        <v>127</v>
      </c>
      <c r="AU127" s="17" t="s">
        <v>81</v>
      </c>
    </row>
    <row r="128" spans="1:65" s="13" customFormat="1" ht="11.25">
      <c r="B128" s="204"/>
      <c r="C128" s="205"/>
      <c r="D128" s="199" t="s">
        <v>128</v>
      </c>
      <c r="E128" s="206" t="s">
        <v>1</v>
      </c>
      <c r="F128" s="207" t="s">
        <v>129</v>
      </c>
      <c r="G128" s="205"/>
      <c r="H128" s="208">
        <v>200</v>
      </c>
      <c r="I128" s="209"/>
      <c r="J128" s="205"/>
      <c r="K128" s="205"/>
      <c r="L128" s="210"/>
      <c r="M128" s="211"/>
      <c r="N128" s="212"/>
      <c r="O128" s="212"/>
      <c r="P128" s="212"/>
      <c r="Q128" s="212"/>
      <c r="R128" s="212"/>
      <c r="S128" s="212"/>
      <c r="T128" s="213"/>
      <c r="AT128" s="214" t="s">
        <v>128</v>
      </c>
      <c r="AU128" s="214" t="s">
        <v>81</v>
      </c>
      <c r="AV128" s="13" t="s">
        <v>83</v>
      </c>
      <c r="AW128" s="13" t="s">
        <v>30</v>
      </c>
      <c r="AX128" s="13" t="s">
        <v>73</v>
      </c>
      <c r="AY128" s="214" t="s">
        <v>120</v>
      </c>
    </row>
    <row r="129" spans="1:65" s="14" customFormat="1" ht="11.25">
      <c r="B129" s="215"/>
      <c r="C129" s="216"/>
      <c r="D129" s="199" t="s">
        <v>128</v>
      </c>
      <c r="E129" s="217" t="s">
        <v>1</v>
      </c>
      <c r="F129" s="218" t="s">
        <v>130</v>
      </c>
      <c r="G129" s="216"/>
      <c r="H129" s="219">
        <v>200</v>
      </c>
      <c r="I129" s="220"/>
      <c r="J129" s="216"/>
      <c r="K129" s="216"/>
      <c r="L129" s="221"/>
      <c r="M129" s="222"/>
      <c r="N129" s="223"/>
      <c r="O129" s="223"/>
      <c r="P129" s="223"/>
      <c r="Q129" s="223"/>
      <c r="R129" s="223"/>
      <c r="S129" s="223"/>
      <c r="T129" s="224"/>
      <c r="AT129" s="225" t="s">
        <v>128</v>
      </c>
      <c r="AU129" s="225" t="s">
        <v>81</v>
      </c>
      <c r="AV129" s="14" t="s">
        <v>125</v>
      </c>
      <c r="AW129" s="14" t="s">
        <v>30</v>
      </c>
      <c r="AX129" s="14" t="s">
        <v>81</v>
      </c>
      <c r="AY129" s="225" t="s">
        <v>120</v>
      </c>
    </row>
    <row r="130" spans="1:65" s="2" customFormat="1" ht="24.2" customHeight="1">
      <c r="A130" s="34"/>
      <c r="B130" s="35"/>
      <c r="C130" s="185" t="s">
        <v>83</v>
      </c>
      <c r="D130" s="185" t="s">
        <v>121</v>
      </c>
      <c r="E130" s="186" t="s">
        <v>131</v>
      </c>
      <c r="F130" s="187" t="s">
        <v>132</v>
      </c>
      <c r="G130" s="188" t="s">
        <v>124</v>
      </c>
      <c r="H130" s="189">
        <v>200</v>
      </c>
      <c r="I130" s="190"/>
      <c r="J130" s="191">
        <f>ROUND(I130*H130,2)</f>
        <v>0</v>
      </c>
      <c r="K130" s="192"/>
      <c r="L130" s="39"/>
      <c r="M130" s="193" t="s">
        <v>1</v>
      </c>
      <c r="N130" s="194" t="s">
        <v>38</v>
      </c>
      <c r="O130" s="71"/>
      <c r="P130" s="195">
        <f>O130*H130</f>
        <v>0</v>
      </c>
      <c r="Q130" s="195">
        <v>0</v>
      </c>
      <c r="R130" s="195">
        <f>Q130*H130</f>
        <v>0</v>
      </c>
      <c r="S130" s="195">
        <v>0</v>
      </c>
      <c r="T130" s="196">
        <f>S130*H130</f>
        <v>0</v>
      </c>
      <c r="U130" s="34"/>
      <c r="V130" s="34"/>
      <c r="W130" s="34"/>
      <c r="X130" s="34"/>
      <c r="Y130" s="34"/>
      <c r="Z130" s="34"/>
      <c r="AA130" s="34"/>
      <c r="AB130" s="34"/>
      <c r="AC130" s="34"/>
      <c r="AD130" s="34"/>
      <c r="AE130" s="34"/>
      <c r="AR130" s="197" t="s">
        <v>125</v>
      </c>
      <c r="AT130" s="197" t="s">
        <v>121</v>
      </c>
      <c r="AU130" s="197" t="s">
        <v>81</v>
      </c>
      <c r="AY130" s="17" t="s">
        <v>120</v>
      </c>
      <c r="BE130" s="198">
        <f>IF(N130="základní",J130,0)</f>
        <v>0</v>
      </c>
      <c r="BF130" s="198">
        <f>IF(N130="snížená",J130,0)</f>
        <v>0</v>
      </c>
      <c r="BG130" s="198">
        <f>IF(N130="zákl. přenesená",J130,0)</f>
        <v>0</v>
      </c>
      <c r="BH130" s="198">
        <f>IF(N130="sníž. přenesená",J130,0)</f>
        <v>0</v>
      </c>
      <c r="BI130" s="198">
        <f>IF(N130="nulová",J130,0)</f>
        <v>0</v>
      </c>
      <c r="BJ130" s="17" t="s">
        <v>81</v>
      </c>
      <c r="BK130" s="198">
        <f>ROUND(I130*H130,2)</f>
        <v>0</v>
      </c>
      <c r="BL130" s="17" t="s">
        <v>125</v>
      </c>
      <c r="BM130" s="197" t="s">
        <v>133</v>
      </c>
    </row>
    <row r="131" spans="1:65" s="2" customFormat="1" ht="19.5">
      <c r="A131" s="34"/>
      <c r="B131" s="35"/>
      <c r="C131" s="36"/>
      <c r="D131" s="199" t="s">
        <v>127</v>
      </c>
      <c r="E131" s="36"/>
      <c r="F131" s="200" t="s">
        <v>132</v>
      </c>
      <c r="G131" s="36"/>
      <c r="H131" s="36"/>
      <c r="I131" s="201"/>
      <c r="J131" s="36"/>
      <c r="K131" s="36"/>
      <c r="L131" s="39"/>
      <c r="M131" s="202"/>
      <c r="N131" s="203"/>
      <c r="O131" s="71"/>
      <c r="P131" s="71"/>
      <c r="Q131" s="71"/>
      <c r="R131" s="71"/>
      <c r="S131" s="71"/>
      <c r="T131" s="72"/>
      <c r="U131" s="34"/>
      <c r="V131" s="34"/>
      <c r="W131" s="34"/>
      <c r="X131" s="34"/>
      <c r="Y131" s="34"/>
      <c r="Z131" s="34"/>
      <c r="AA131" s="34"/>
      <c r="AB131" s="34"/>
      <c r="AC131" s="34"/>
      <c r="AD131" s="34"/>
      <c r="AE131" s="34"/>
      <c r="AT131" s="17" t="s">
        <v>127</v>
      </c>
      <c r="AU131" s="17" t="s">
        <v>81</v>
      </c>
    </row>
    <row r="132" spans="1:65" s="13" customFormat="1" ht="11.25">
      <c r="B132" s="204"/>
      <c r="C132" s="205"/>
      <c r="D132" s="199" t="s">
        <v>128</v>
      </c>
      <c r="E132" s="206" t="s">
        <v>1</v>
      </c>
      <c r="F132" s="207" t="s">
        <v>129</v>
      </c>
      <c r="G132" s="205"/>
      <c r="H132" s="208">
        <v>200</v>
      </c>
      <c r="I132" s="209"/>
      <c r="J132" s="205"/>
      <c r="K132" s="205"/>
      <c r="L132" s="210"/>
      <c r="M132" s="211"/>
      <c r="N132" s="212"/>
      <c r="O132" s="212"/>
      <c r="P132" s="212"/>
      <c r="Q132" s="212"/>
      <c r="R132" s="212"/>
      <c r="S132" s="212"/>
      <c r="T132" s="213"/>
      <c r="AT132" s="214" t="s">
        <v>128</v>
      </c>
      <c r="AU132" s="214" t="s">
        <v>81</v>
      </c>
      <c r="AV132" s="13" t="s">
        <v>83</v>
      </c>
      <c r="AW132" s="13" t="s">
        <v>30</v>
      </c>
      <c r="AX132" s="13" t="s">
        <v>73</v>
      </c>
      <c r="AY132" s="214" t="s">
        <v>120</v>
      </c>
    </row>
    <row r="133" spans="1:65" s="14" customFormat="1" ht="11.25">
      <c r="B133" s="215"/>
      <c r="C133" s="216"/>
      <c r="D133" s="199" t="s">
        <v>128</v>
      </c>
      <c r="E133" s="217" t="s">
        <v>1</v>
      </c>
      <c r="F133" s="218" t="s">
        <v>130</v>
      </c>
      <c r="G133" s="216"/>
      <c r="H133" s="219">
        <v>200</v>
      </c>
      <c r="I133" s="220"/>
      <c r="J133" s="216"/>
      <c r="K133" s="216"/>
      <c r="L133" s="221"/>
      <c r="M133" s="222"/>
      <c r="N133" s="223"/>
      <c r="O133" s="223"/>
      <c r="P133" s="223"/>
      <c r="Q133" s="223"/>
      <c r="R133" s="223"/>
      <c r="S133" s="223"/>
      <c r="T133" s="224"/>
      <c r="AT133" s="225" t="s">
        <v>128</v>
      </c>
      <c r="AU133" s="225" t="s">
        <v>81</v>
      </c>
      <c r="AV133" s="14" t="s">
        <v>125</v>
      </c>
      <c r="AW133" s="14" t="s">
        <v>30</v>
      </c>
      <c r="AX133" s="14" t="s">
        <v>81</v>
      </c>
      <c r="AY133" s="225" t="s">
        <v>120</v>
      </c>
    </row>
    <row r="134" spans="1:65" s="2" customFormat="1" ht="14.45" customHeight="1">
      <c r="A134" s="34"/>
      <c r="B134" s="35"/>
      <c r="C134" s="185" t="s">
        <v>134</v>
      </c>
      <c r="D134" s="185" t="s">
        <v>121</v>
      </c>
      <c r="E134" s="186" t="s">
        <v>135</v>
      </c>
      <c r="F134" s="187" t="s">
        <v>136</v>
      </c>
      <c r="G134" s="188" t="s">
        <v>124</v>
      </c>
      <c r="H134" s="189">
        <v>200</v>
      </c>
      <c r="I134" s="190"/>
      <c r="J134" s="191">
        <f>ROUND(I134*H134,2)</f>
        <v>0</v>
      </c>
      <c r="K134" s="192"/>
      <c r="L134" s="39"/>
      <c r="M134" s="193" t="s">
        <v>1</v>
      </c>
      <c r="N134" s="194" t="s">
        <v>38</v>
      </c>
      <c r="O134" s="71"/>
      <c r="P134" s="195">
        <f>O134*H134</f>
        <v>0</v>
      </c>
      <c r="Q134" s="195">
        <v>0</v>
      </c>
      <c r="R134" s="195">
        <f>Q134*H134</f>
        <v>0</v>
      </c>
      <c r="S134" s="195">
        <v>0</v>
      </c>
      <c r="T134" s="196">
        <f>S134*H134</f>
        <v>0</v>
      </c>
      <c r="U134" s="34"/>
      <c r="V134" s="34"/>
      <c r="W134" s="34"/>
      <c r="X134" s="34"/>
      <c r="Y134" s="34"/>
      <c r="Z134" s="34"/>
      <c r="AA134" s="34"/>
      <c r="AB134" s="34"/>
      <c r="AC134" s="34"/>
      <c r="AD134" s="34"/>
      <c r="AE134" s="34"/>
      <c r="AR134" s="197" t="s">
        <v>125</v>
      </c>
      <c r="AT134" s="197" t="s">
        <v>121</v>
      </c>
      <c r="AU134" s="197" t="s">
        <v>81</v>
      </c>
      <c r="AY134" s="17" t="s">
        <v>120</v>
      </c>
      <c r="BE134" s="198">
        <f>IF(N134="základní",J134,0)</f>
        <v>0</v>
      </c>
      <c r="BF134" s="198">
        <f>IF(N134="snížená",J134,0)</f>
        <v>0</v>
      </c>
      <c r="BG134" s="198">
        <f>IF(N134="zákl. přenesená",J134,0)</f>
        <v>0</v>
      </c>
      <c r="BH134" s="198">
        <f>IF(N134="sníž. přenesená",J134,0)</f>
        <v>0</v>
      </c>
      <c r="BI134" s="198">
        <f>IF(N134="nulová",J134,0)</f>
        <v>0</v>
      </c>
      <c r="BJ134" s="17" t="s">
        <v>81</v>
      </c>
      <c r="BK134" s="198">
        <f>ROUND(I134*H134,2)</f>
        <v>0</v>
      </c>
      <c r="BL134" s="17" t="s">
        <v>125</v>
      </c>
      <c r="BM134" s="197" t="s">
        <v>137</v>
      </c>
    </row>
    <row r="135" spans="1:65" s="2" customFormat="1" ht="11.25">
      <c r="A135" s="34"/>
      <c r="B135" s="35"/>
      <c r="C135" s="36"/>
      <c r="D135" s="199" t="s">
        <v>127</v>
      </c>
      <c r="E135" s="36"/>
      <c r="F135" s="200" t="s">
        <v>136</v>
      </c>
      <c r="G135" s="36"/>
      <c r="H135" s="36"/>
      <c r="I135" s="201"/>
      <c r="J135" s="36"/>
      <c r="K135" s="36"/>
      <c r="L135" s="39"/>
      <c r="M135" s="202"/>
      <c r="N135" s="203"/>
      <c r="O135" s="71"/>
      <c r="P135" s="71"/>
      <c r="Q135" s="71"/>
      <c r="R135" s="71"/>
      <c r="S135" s="71"/>
      <c r="T135" s="72"/>
      <c r="U135" s="34"/>
      <c r="V135" s="34"/>
      <c r="W135" s="34"/>
      <c r="X135" s="34"/>
      <c r="Y135" s="34"/>
      <c r="Z135" s="34"/>
      <c r="AA135" s="34"/>
      <c r="AB135" s="34"/>
      <c r="AC135" s="34"/>
      <c r="AD135" s="34"/>
      <c r="AE135" s="34"/>
      <c r="AT135" s="17" t="s">
        <v>127</v>
      </c>
      <c r="AU135" s="17" t="s">
        <v>81</v>
      </c>
    </row>
    <row r="136" spans="1:65" s="13" customFormat="1" ht="11.25">
      <c r="B136" s="204"/>
      <c r="C136" s="205"/>
      <c r="D136" s="199" t="s">
        <v>128</v>
      </c>
      <c r="E136" s="206" t="s">
        <v>1</v>
      </c>
      <c r="F136" s="207" t="s">
        <v>129</v>
      </c>
      <c r="G136" s="205"/>
      <c r="H136" s="208">
        <v>200</v>
      </c>
      <c r="I136" s="209"/>
      <c r="J136" s="205"/>
      <c r="K136" s="205"/>
      <c r="L136" s="210"/>
      <c r="M136" s="211"/>
      <c r="N136" s="212"/>
      <c r="O136" s="212"/>
      <c r="P136" s="212"/>
      <c r="Q136" s="212"/>
      <c r="R136" s="212"/>
      <c r="S136" s="212"/>
      <c r="T136" s="213"/>
      <c r="AT136" s="214" t="s">
        <v>128</v>
      </c>
      <c r="AU136" s="214" t="s">
        <v>81</v>
      </c>
      <c r="AV136" s="13" t="s">
        <v>83</v>
      </c>
      <c r="AW136" s="13" t="s">
        <v>30</v>
      </c>
      <c r="AX136" s="13" t="s">
        <v>73</v>
      </c>
      <c r="AY136" s="214" t="s">
        <v>120</v>
      </c>
    </row>
    <row r="137" spans="1:65" s="14" customFormat="1" ht="11.25">
      <c r="B137" s="215"/>
      <c r="C137" s="216"/>
      <c r="D137" s="199" t="s">
        <v>128</v>
      </c>
      <c r="E137" s="217" t="s">
        <v>1</v>
      </c>
      <c r="F137" s="218" t="s">
        <v>130</v>
      </c>
      <c r="G137" s="216"/>
      <c r="H137" s="219">
        <v>200</v>
      </c>
      <c r="I137" s="220"/>
      <c r="J137" s="216"/>
      <c r="K137" s="216"/>
      <c r="L137" s="221"/>
      <c r="M137" s="222"/>
      <c r="N137" s="223"/>
      <c r="O137" s="223"/>
      <c r="P137" s="223"/>
      <c r="Q137" s="223"/>
      <c r="R137" s="223"/>
      <c r="S137" s="223"/>
      <c r="T137" s="224"/>
      <c r="AT137" s="225" t="s">
        <v>128</v>
      </c>
      <c r="AU137" s="225" t="s">
        <v>81</v>
      </c>
      <c r="AV137" s="14" t="s">
        <v>125</v>
      </c>
      <c r="AW137" s="14" t="s">
        <v>30</v>
      </c>
      <c r="AX137" s="14" t="s">
        <v>81</v>
      </c>
      <c r="AY137" s="225" t="s">
        <v>120</v>
      </c>
    </row>
    <row r="138" spans="1:65" s="2" customFormat="1" ht="14.45" customHeight="1">
      <c r="A138" s="34"/>
      <c r="B138" s="35"/>
      <c r="C138" s="185" t="s">
        <v>125</v>
      </c>
      <c r="D138" s="185" t="s">
        <v>121</v>
      </c>
      <c r="E138" s="186" t="s">
        <v>138</v>
      </c>
      <c r="F138" s="187" t="s">
        <v>139</v>
      </c>
      <c r="G138" s="188" t="s">
        <v>124</v>
      </c>
      <c r="H138" s="189">
        <v>200</v>
      </c>
      <c r="I138" s="190"/>
      <c r="J138" s="191">
        <f>ROUND(I138*H138,2)</f>
        <v>0</v>
      </c>
      <c r="K138" s="192"/>
      <c r="L138" s="39"/>
      <c r="M138" s="193" t="s">
        <v>1</v>
      </c>
      <c r="N138" s="194" t="s">
        <v>38</v>
      </c>
      <c r="O138" s="71"/>
      <c r="P138" s="195">
        <f>O138*H138</f>
        <v>0</v>
      </c>
      <c r="Q138" s="195">
        <v>0</v>
      </c>
      <c r="R138" s="195">
        <f>Q138*H138</f>
        <v>0</v>
      </c>
      <c r="S138" s="195">
        <v>0</v>
      </c>
      <c r="T138" s="196">
        <f>S138*H138</f>
        <v>0</v>
      </c>
      <c r="U138" s="34"/>
      <c r="V138" s="34"/>
      <c r="W138" s="34"/>
      <c r="X138" s="34"/>
      <c r="Y138" s="34"/>
      <c r="Z138" s="34"/>
      <c r="AA138" s="34"/>
      <c r="AB138" s="34"/>
      <c r="AC138" s="34"/>
      <c r="AD138" s="34"/>
      <c r="AE138" s="34"/>
      <c r="AR138" s="197" t="s">
        <v>125</v>
      </c>
      <c r="AT138" s="197" t="s">
        <v>121</v>
      </c>
      <c r="AU138" s="197" t="s">
        <v>81</v>
      </c>
      <c r="AY138" s="17" t="s">
        <v>120</v>
      </c>
      <c r="BE138" s="198">
        <f>IF(N138="základní",J138,0)</f>
        <v>0</v>
      </c>
      <c r="BF138" s="198">
        <f>IF(N138="snížená",J138,0)</f>
        <v>0</v>
      </c>
      <c r="BG138" s="198">
        <f>IF(N138="zákl. přenesená",J138,0)</f>
        <v>0</v>
      </c>
      <c r="BH138" s="198">
        <f>IF(N138="sníž. přenesená",J138,0)</f>
        <v>0</v>
      </c>
      <c r="BI138" s="198">
        <f>IF(N138="nulová",J138,0)</f>
        <v>0</v>
      </c>
      <c r="BJ138" s="17" t="s">
        <v>81</v>
      </c>
      <c r="BK138" s="198">
        <f>ROUND(I138*H138,2)</f>
        <v>0</v>
      </c>
      <c r="BL138" s="17" t="s">
        <v>125</v>
      </c>
      <c r="BM138" s="197" t="s">
        <v>140</v>
      </c>
    </row>
    <row r="139" spans="1:65" s="2" customFormat="1" ht="11.25">
      <c r="A139" s="34"/>
      <c r="B139" s="35"/>
      <c r="C139" s="36"/>
      <c r="D139" s="199" t="s">
        <v>127</v>
      </c>
      <c r="E139" s="36"/>
      <c r="F139" s="200" t="s">
        <v>139</v>
      </c>
      <c r="G139" s="36"/>
      <c r="H139" s="36"/>
      <c r="I139" s="201"/>
      <c r="J139" s="36"/>
      <c r="K139" s="36"/>
      <c r="L139" s="39"/>
      <c r="M139" s="202"/>
      <c r="N139" s="203"/>
      <c r="O139" s="71"/>
      <c r="P139" s="71"/>
      <c r="Q139" s="71"/>
      <c r="R139" s="71"/>
      <c r="S139" s="71"/>
      <c r="T139" s="72"/>
      <c r="U139" s="34"/>
      <c r="V139" s="34"/>
      <c r="W139" s="34"/>
      <c r="X139" s="34"/>
      <c r="Y139" s="34"/>
      <c r="Z139" s="34"/>
      <c r="AA139" s="34"/>
      <c r="AB139" s="34"/>
      <c r="AC139" s="34"/>
      <c r="AD139" s="34"/>
      <c r="AE139" s="34"/>
      <c r="AT139" s="17" t="s">
        <v>127</v>
      </c>
      <c r="AU139" s="17" t="s">
        <v>81</v>
      </c>
    </row>
    <row r="140" spans="1:65" s="13" customFormat="1" ht="11.25">
      <c r="B140" s="204"/>
      <c r="C140" s="205"/>
      <c r="D140" s="199" t="s">
        <v>128</v>
      </c>
      <c r="E140" s="206" t="s">
        <v>1</v>
      </c>
      <c r="F140" s="207" t="s">
        <v>129</v>
      </c>
      <c r="G140" s="205"/>
      <c r="H140" s="208">
        <v>200</v>
      </c>
      <c r="I140" s="209"/>
      <c r="J140" s="205"/>
      <c r="K140" s="205"/>
      <c r="L140" s="210"/>
      <c r="M140" s="211"/>
      <c r="N140" s="212"/>
      <c r="O140" s="212"/>
      <c r="P140" s="212"/>
      <c r="Q140" s="212"/>
      <c r="R140" s="212"/>
      <c r="S140" s="212"/>
      <c r="T140" s="213"/>
      <c r="AT140" s="214" t="s">
        <v>128</v>
      </c>
      <c r="AU140" s="214" t="s">
        <v>81</v>
      </c>
      <c r="AV140" s="13" t="s">
        <v>83</v>
      </c>
      <c r="AW140" s="13" t="s">
        <v>30</v>
      </c>
      <c r="AX140" s="13" t="s">
        <v>73</v>
      </c>
      <c r="AY140" s="214" t="s">
        <v>120</v>
      </c>
    </row>
    <row r="141" spans="1:65" s="14" customFormat="1" ht="11.25">
      <c r="B141" s="215"/>
      <c r="C141" s="216"/>
      <c r="D141" s="199" t="s">
        <v>128</v>
      </c>
      <c r="E141" s="217" t="s">
        <v>1</v>
      </c>
      <c r="F141" s="218" t="s">
        <v>130</v>
      </c>
      <c r="G141" s="216"/>
      <c r="H141" s="219">
        <v>200</v>
      </c>
      <c r="I141" s="220"/>
      <c r="J141" s="216"/>
      <c r="K141" s="216"/>
      <c r="L141" s="221"/>
      <c r="M141" s="222"/>
      <c r="N141" s="223"/>
      <c r="O141" s="223"/>
      <c r="P141" s="223"/>
      <c r="Q141" s="223"/>
      <c r="R141" s="223"/>
      <c r="S141" s="223"/>
      <c r="T141" s="224"/>
      <c r="AT141" s="225" t="s">
        <v>128</v>
      </c>
      <c r="AU141" s="225" t="s">
        <v>81</v>
      </c>
      <c r="AV141" s="14" t="s">
        <v>125</v>
      </c>
      <c r="AW141" s="14" t="s">
        <v>30</v>
      </c>
      <c r="AX141" s="14" t="s">
        <v>81</v>
      </c>
      <c r="AY141" s="225" t="s">
        <v>120</v>
      </c>
    </row>
    <row r="142" spans="1:65" s="2" customFormat="1" ht="14.45" customHeight="1">
      <c r="A142" s="34"/>
      <c r="B142" s="35"/>
      <c r="C142" s="185" t="s">
        <v>141</v>
      </c>
      <c r="D142" s="185" t="s">
        <v>121</v>
      </c>
      <c r="E142" s="186" t="s">
        <v>142</v>
      </c>
      <c r="F142" s="187" t="s">
        <v>143</v>
      </c>
      <c r="G142" s="188" t="s">
        <v>124</v>
      </c>
      <c r="H142" s="189">
        <v>200</v>
      </c>
      <c r="I142" s="190"/>
      <c r="J142" s="191">
        <f>ROUND(I142*H142,2)</f>
        <v>0</v>
      </c>
      <c r="K142" s="192"/>
      <c r="L142" s="39"/>
      <c r="M142" s="193" t="s">
        <v>1</v>
      </c>
      <c r="N142" s="194" t="s">
        <v>38</v>
      </c>
      <c r="O142" s="71"/>
      <c r="P142" s="195">
        <f>O142*H142</f>
        <v>0</v>
      </c>
      <c r="Q142" s="195">
        <v>0</v>
      </c>
      <c r="R142" s="195">
        <f>Q142*H142</f>
        <v>0</v>
      </c>
      <c r="S142" s="195">
        <v>0</v>
      </c>
      <c r="T142" s="196">
        <f>S142*H142</f>
        <v>0</v>
      </c>
      <c r="U142" s="34"/>
      <c r="V142" s="34"/>
      <c r="W142" s="34"/>
      <c r="X142" s="34"/>
      <c r="Y142" s="34"/>
      <c r="Z142" s="34"/>
      <c r="AA142" s="34"/>
      <c r="AB142" s="34"/>
      <c r="AC142" s="34"/>
      <c r="AD142" s="34"/>
      <c r="AE142" s="34"/>
      <c r="AR142" s="197" t="s">
        <v>125</v>
      </c>
      <c r="AT142" s="197" t="s">
        <v>121</v>
      </c>
      <c r="AU142" s="197" t="s">
        <v>81</v>
      </c>
      <c r="AY142" s="17" t="s">
        <v>120</v>
      </c>
      <c r="BE142" s="198">
        <f>IF(N142="základní",J142,0)</f>
        <v>0</v>
      </c>
      <c r="BF142" s="198">
        <f>IF(N142="snížená",J142,0)</f>
        <v>0</v>
      </c>
      <c r="BG142" s="198">
        <f>IF(N142="zákl. přenesená",J142,0)</f>
        <v>0</v>
      </c>
      <c r="BH142" s="198">
        <f>IF(N142="sníž. přenesená",J142,0)</f>
        <v>0</v>
      </c>
      <c r="BI142" s="198">
        <f>IF(N142="nulová",J142,0)</f>
        <v>0</v>
      </c>
      <c r="BJ142" s="17" t="s">
        <v>81</v>
      </c>
      <c r="BK142" s="198">
        <f>ROUND(I142*H142,2)</f>
        <v>0</v>
      </c>
      <c r="BL142" s="17" t="s">
        <v>125</v>
      </c>
      <c r="BM142" s="197" t="s">
        <v>144</v>
      </c>
    </row>
    <row r="143" spans="1:65" s="2" customFormat="1" ht="11.25">
      <c r="A143" s="34"/>
      <c r="B143" s="35"/>
      <c r="C143" s="36"/>
      <c r="D143" s="199" t="s">
        <v>127</v>
      </c>
      <c r="E143" s="36"/>
      <c r="F143" s="200" t="s">
        <v>143</v>
      </c>
      <c r="G143" s="36"/>
      <c r="H143" s="36"/>
      <c r="I143" s="201"/>
      <c r="J143" s="36"/>
      <c r="K143" s="36"/>
      <c r="L143" s="39"/>
      <c r="M143" s="202"/>
      <c r="N143" s="203"/>
      <c r="O143" s="71"/>
      <c r="P143" s="71"/>
      <c r="Q143" s="71"/>
      <c r="R143" s="71"/>
      <c r="S143" s="71"/>
      <c r="T143" s="72"/>
      <c r="U143" s="34"/>
      <c r="V143" s="34"/>
      <c r="W143" s="34"/>
      <c r="X143" s="34"/>
      <c r="Y143" s="34"/>
      <c r="Z143" s="34"/>
      <c r="AA143" s="34"/>
      <c r="AB143" s="34"/>
      <c r="AC143" s="34"/>
      <c r="AD143" s="34"/>
      <c r="AE143" s="34"/>
      <c r="AT143" s="17" t="s">
        <v>127</v>
      </c>
      <c r="AU143" s="17" t="s">
        <v>81</v>
      </c>
    </row>
    <row r="144" spans="1:65" s="13" customFormat="1" ht="11.25">
      <c r="B144" s="204"/>
      <c r="C144" s="205"/>
      <c r="D144" s="199" t="s">
        <v>128</v>
      </c>
      <c r="E144" s="206" t="s">
        <v>1</v>
      </c>
      <c r="F144" s="207" t="s">
        <v>129</v>
      </c>
      <c r="G144" s="205"/>
      <c r="H144" s="208">
        <v>200</v>
      </c>
      <c r="I144" s="209"/>
      <c r="J144" s="205"/>
      <c r="K144" s="205"/>
      <c r="L144" s="210"/>
      <c r="M144" s="211"/>
      <c r="N144" s="212"/>
      <c r="O144" s="212"/>
      <c r="P144" s="212"/>
      <c r="Q144" s="212"/>
      <c r="R144" s="212"/>
      <c r="S144" s="212"/>
      <c r="T144" s="213"/>
      <c r="AT144" s="214" t="s">
        <v>128</v>
      </c>
      <c r="AU144" s="214" t="s">
        <v>81</v>
      </c>
      <c r="AV144" s="13" t="s">
        <v>83</v>
      </c>
      <c r="AW144" s="13" t="s">
        <v>30</v>
      </c>
      <c r="AX144" s="13" t="s">
        <v>73</v>
      </c>
      <c r="AY144" s="214" t="s">
        <v>120</v>
      </c>
    </row>
    <row r="145" spans="1:65" s="14" customFormat="1" ht="11.25">
      <c r="B145" s="215"/>
      <c r="C145" s="216"/>
      <c r="D145" s="199" t="s">
        <v>128</v>
      </c>
      <c r="E145" s="217" t="s">
        <v>1</v>
      </c>
      <c r="F145" s="218" t="s">
        <v>130</v>
      </c>
      <c r="G145" s="216"/>
      <c r="H145" s="219">
        <v>200</v>
      </c>
      <c r="I145" s="220"/>
      <c r="J145" s="216"/>
      <c r="K145" s="216"/>
      <c r="L145" s="221"/>
      <c r="M145" s="222"/>
      <c r="N145" s="223"/>
      <c r="O145" s="223"/>
      <c r="P145" s="223"/>
      <c r="Q145" s="223"/>
      <c r="R145" s="223"/>
      <c r="S145" s="223"/>
      <c r="T145" s="224"/>
      <c r="AT145" s="225" t="s">
        <v>128</v>
      </c>
      <c r="AU145" s="225" t="s">
        <v>81</v>
      </c>
      <c r="AV145" s="14" t="s">
        <v>125</v>
      </c>
      <c r="AW145" s="14" t="s">
        <v>30</v>
      </c>
      <c r="AX145" s="14" t="s">
        <v>81</v>
      </c>
      <c r="AY145" s="225" t="s">
        <v>120</v>
      </c>
    </row>
    <row r="146" spans="1:65" s="2" customFormat="1" ht="14.45" customHeight="1">
      <c r="A146" s="34"/>
      <c r="B146" s="35"/>
      <c r="C146" s="185" t="s">
        <v>145</v>
      </c>
      <c r="D146" s="185" t="s">
        <v>121</v>
      </c>
      <c r="E146" s="186" t="s">
        <v>146</v>
      </c>
      <c r="F146" s="187" t="s">
        <v>147</v>
      </c>
      <c r="G146" s="188" t="s">
        <v>124</v>
      </c>
      <c r="H146" s="189">
        <v>200</v>
      </c>
      <c r="I146" s="190"/>
      <c r="J146" s="191">
        <f>ROUND(I146*H146,2)</f>
        <v>0</v>
      </c>
      <c r="K146" s="192"/>
      <c r="L146" s="39"/>
      <c r="M146" s="193" t="s">
        <v>1</v>
      </c>
      <c r="N146" s="194" t="s">
        <v>38</v>
      </c>
      <c r="O146" s="71"/>
      <c r="P146" s="195">
        <f>O146*H146</f>
        <v>0</v>
      </c>
      <c r="Q146" s="195">
        <v>0</v>
      </c>
      <c r="R146" s="195">
        <f>Q146*H146</f>
        <v>0</v>
      </c>
      <c r="S146" s="195">
        <v>0</v>
      </c>
      <c r="T146" s="196">
        <f>S146*H146</f>
        <v>0</v>
      </c>
      <c r="U146" s="34"/>
      <c r="V146" s="34"/>
      <c r="W146" s="34"/>
      <c r="X146" s="34"/>
      <c r="Y146" s="34"/>
      <c r="Z146" s="34"/>
      <c r="AA146" s="34"/>
      <c r="AB146" s="34"/>
      <c r="AC146" s="34"/>
      <c r="AD146" s="34"/>
      <c r="AE146" s="34"/>
      <c r="AR146" s="197" t="s">
        <v>125</v>
      </c>
      <c r="AT146" s="197" t="s">
        <v>121</v>
      </c>
      <c r="AU146" s="197" t="s">
        <v>81</v>
      </c>
      <c r="AY146" s="17" t="s">
        <v>120</v>
      </c>
      <c r="BE146" s="198">
        <f>IF(N146="základní",J146,0)</f>
        <v>0</v>
      </c>
      <c r="BF146" s="198">
        <f>IF(N146="snížená",J146,0)</f>
        <v>0</v>
      </c>
      <c r="BG146" s="198">
        <f>IF(N146="zákl. přenesená",J146,0)</f>
        <v>0</v>
      </c>
      <c r="BH146" s="198">
        <f>IF(N146="sníž. přenesená",J146,0)</f>
        <v>0</v>
      </c>
      <c r="BI146" s="198">
        <f>IF(N146="nulová",J146,0)</f>
        <v>0</v>
      </c>
      <c r="BJ146" s="17" t="s">
        <v>81</v>
      </c>
      <c r="BK146" s="198">
        <f>ROUND(I146*H146,2)</f>
        <v>0</v>
      </c>
      <c r="BL146" s="17" t="s">
        <v>125</v>
      </c>
      <c r="BM146" s="197" t="s">
        <v>148</v>
      </c>
    </row>
    <row r="147" spans="1:65" s="2" customFormat="1" ht="11.25">
      <c r="A147" s="34"/>
      <c r="B147" s="35"/>
      <c r="C147" s="36"/>
      <c r="D147" s="199" t="s">
        <v>127</v>
      </c>
      <c r="E147" s="36"/>
      <c r="F147" s="200" t="s">
        <v>147</v>
      </c>
      <c r="G147" s="36"/>
      <c r="H147" s="36"/>
      <c r="I147" s="201"/>
      <c r="J147" s="36"/>
      <c r="K147" s="36"/>
      <c r="L147" s="39"/>
      <c r="M147" s="202"/>
      <c r="N147" s="203"/>
      <c r="O147" s="71"/>
      <c r="P147" s="71"/>
      <c r="Q147" s="71"/>
      <c r="R147" s="71"/>
      <c r="S147" s="71"/>
      <c r="T147" s="72"/>
      <c r="U147" s="34"/>
      <c r="V147" s="34"/>
      <c r="W147" s="34"/>
      <c r="X147" s="34"/>
      <c r="Y147" s="34"/>
      <c r="Z147" s="34"/>
      <c r="AA147" s="34"/>
      <c r="AB147" s="34"/>
      <c r="AC147" s="34"/>
      <c r="AD147" s="34"/>
      <c r="AE147" s="34"/>
      <c r="AT147" s="17" t="s">
        <v>127</v>
      </c>
      <c r="AU147" s="17" t="s">
        <v>81</v>
      </c>
    </row>
    <row r="148" spans="1:65" s="13" customFormat="1" ht="11.25">
      <c r="B148" s="204"/>
      <c r="C148" s="205"/>
      <c r="D148" s="199" t="s">
        <v>128</v>
      </c>
      <c r="E148" s="206" t="s">
        <v>1</v>
      </c>
      <c r="F148" s="207" t="s">
        <v>129</v>
      </c>
      <c r="G148" s="205"/>
      <c r="H148" s="208">
        <v>200</v>
      </c>
      <c r="I148" s="209"/>
      <c r="J148" s="205"/>
      <c r="K148" s="205"/>
      <c r="L148" s="210"/>
      <c r="M148" s="211"/>
      <c r="N148" s="212"/>
      <c r="O148" s="212"/>
      <c r="P148" s="212"/>
      <c r="Q148" s="212"/>
      <c r="R148" s="212"/>
      <c r="S148" s="212"/>
      <c r="T148" s="213"/>
      <c r="AT148" s="214" t="s">
        <v>128</v>
      </c>
      <c r="AU148" s="214" t="s">
        <v>81</v>
      </c>
      <c r="AV148" s="13" t="s">
        <v>83</v>
      </c>
      <c r="AW148" s="13" t="s">
        <v>30</v>
      </c>
      <c r="AX148" s="13" t="s">
        <v>73</v>
      </c>
      <c r="AY148" s="214" t="s">
        <v>120</v>
      </c>
    </row>
    <row r="149" spans="1:65" s="14" customFormat="1" ht="11.25">
      <c r="B149" s="215"/>
      <c r="C149" s="216"/>
      <c r="D149" s="199" t="s">
        <v>128</v>
      </c>
      <c r="E149" s="217" t="s">
        <v>1</v>
      </c>
      <c r="F149" s="218" t="s">
        <v>130</v>
      </c>
      <c r="G149" s="216"/>
      <c r="H149" s="219">
        <v>200</v>
      </c>
      <c r="I149" s="220"/>
      <c r="J149" s="216"/>
      <c r="K149" s="216"/>
      <c r="L149" s="221"/>
      <c r="M149" s="222"/>
      <c r="N149" s="223"/>
      <c r="O149" s="223"/>
      <c r="P149" s="223"/>
      <c r="Q149" s="223"/>
      <c r="R149" s="223"/>
      <c r="S149" s="223"/>
      <c r="T149" s="224"/>
      <c r="AT149" s="225" t="s">
        <v>128</v>
      </c>
      <c r="AU149" s="225" t="s">
        <v>81</v>
      </c>
      <c r="AV149" s="14" t="s">
        <v>125</v>
      </c>
      <c r="AW149" s="14" t="s">
        <v>30</v>
      </c>
      <c r="AX149" s="14" t="s">
        <v>81</v>
      </c>
      <c r="AY149" s="225" t="s">
        <v>120</v>
      </c>
    </row>
    <row r="150" spans="1:65" s="12" customFormat="1" ht="25.9" customHeight="1">
      <c r="B150" s="171"/>
      <c r="C150" s="172"/>
      <c r="D150" s="173" t="s">
        <v>72</v>
      </c>
      <c r="E150" s="174" t="s">
        <v>149</v>
      </c>
      <c r="F150" s="174" t="s">
        <v>150</v>
      </c>
      <c r="G150" s="172"/>
      <c r="H150" s="172"/>
      <c r="I150" s="175"/>
      <c r="J150" s="176">
        <f>BK150</f>
        <v>0</v>
      </c>
      <c r="K150" s="172"/>
      <c r="L150" s="177"/>
      <c r="M150" s="178"/>
      <c r="N150" s="179"/>
      <c r="O150" s="179"/>
      <c r="P150" s="180">
        <f>P151+P203</f>
        <v>0</v>
      </c>
      <c r="Q150" s="179"/>
      <c r="R150" s="180">
        <f>R151+R203</f>
        <v>26.284700000000001</v>
      </c>
      <c r="S150" s="179"/>
      <c r="T150" s="181">
        <f>T151+T203</f>
        <v>0</v>
      </c>
      <c r="AR150" s="182" t="s">
        <v>81</v>
      </c>
      <c r="AT150" s="183" t="s">
        <v>72</v>
      </c>
      <c r="AU150" s="183" t="s">
        <v>73</v>
      </c>
      <c r="AY150" s="182" t="s">
        <v>120</v>
      </c>
      <c r="BK150" s="184">
        <f>BK151+BK203</f>
        <v>0</v>
      </c>
    </row>
    <row r="151" spans="1:65" s="12" customFormat="1" ht="22.9" customHeight="1">
      <c r="B151" s="171"/>
      <c r="C151" s="172"/>
      <c r="D151" s="173" t="s">
        <v>72</v>
      </c>
      <c r="E151" s="226" t="s">
        <v>141</v>
      </c>
      <c r="F151" s="226" t="s">
        <v>151</v>
      </c>
      <c r="G151" s="172"/>
      <c r="H151" s="172"/>
      <c r="I151" s="175"/>
      <c r="J151" s="227">
        <f>BK151</f>
        <v>0</v>
      </c>
      <c r="K151" s="172"/>
      <c r="L151" s="177"/>
      <c r="M151" s="178"/>
      <c r="N151" s="179"/>
      <c r="O151" s="179"/>
      <c r="P151" s="180">
        <f>SUM(P152:P202)</f>
        <v>0</v>
      </c>
      <c r="Q151" s="179"/>
      <c r="R151" s="180">
        <f>SUM(R152:R202)</f>
        <v>12.459999999999999</v>
      </c>
      <c r="S151" s="179"/>
      <c r="T151" s="181">
        <f>SUM(T152:T202)</f>
        <v>0</v>
      </c>
      <c r="AR151" s="182" t="s">
        <v>81</v>
      </c>
      <c r="AT151" s="183" t="s">
        <v>72</v>
      </c>
      <c r="AU151" s="183" t="s">
        <v>81</v>
      </c>
      <c r="AY151" s="182" t="s">
        <v>120</v>
      </c>
      <c r="BK151" s="184">
        <f>SUM(BK152:BK202)</f>
        <v>0</v>
      </c>
    </row>
    <row r="152" spans="1:65" s="2" customFormat="1" ht="24.2" customHeight="1">
      <c r="A152" s="34"/>
      <c r="B152" s="35"/>
      <c r="C152" s="185" t="s">
        <v>152</v>
      </c>
      <c r="D152" s="185" t="s">
        <v>121</v>
      </c>
      <c r="E152" s="186" t="s">
        <v>153</v>
      </c>
      <c r="F152" s="187" t="s">
        <v>154</v>
      </c>
      <c r="G152" s="188" t="s">
        <v>155</v>
      </c>
      <c r="H152" s="189">
        <v>0.01</v>
      </c>
      <c r="I152" s="190"/>
      <c r="J152" s="191">
        <f>ROUND(I152*H152,2)</f>
        <v>0</v>
      </c>
      <c r="K152" s="192"/>
      <c r="L152" s="39"/>
      <c r="M152" s="193" t="s">
        <v>1</v>
      </c>
      <c r="N152" s="194" t="s">
        <v>38</v>
      </c>
      <c r="O152" s="71"/>
      <c r="P152" s="195">
        <f>O152*H152</f>
        <v>0</v>
      </c>
      <c r="Q152" s="195">
        <v>0</v>
      </c>
      <c r="R152" s="195">
        <f>Q152*H152</f>
        <v>0</v>
      </c>
      <c r="S152" s="195">
        <v>0</v>
      </c>
      <c r="T152" s="196">
        <f>S152*H152</f>
        <v>0</v>
      </c>
      <c r="U152" s="34"/>
      <c r="V152" s="34"/>
      <c r="W152" s="34"/>
      <c r="X152" s="34"/>
      <c r="Y152" s="34"/>
      <c r="Z152" s="34"/>
      <c r="AA152" s="34"/>
      <c r="AB152" s="34"/>
      <c r="AC152" s="34"/>
      <c r="AD152" s="34"/>
      <c r="AE152" s="34"/>
      <c r="AR152" s="197" t="s">
        <v>125</v>
      </c>
      <c r="AT152" s="197" t="s">
        <v>121</v>
      </c>
      <c r="AU152" s="197" t="s">
        <v>83</v>
      </c>
      <c r="AY152" s="17" t="s">
        <v>120</v>
      </c>
      <c r="BE152" s="198">
        <f>IF(N152="základní",J152,0)</f>
        <v>0</v>
      </c>
      <c r="BF152" s="198">
        <f>IF(N152="snížená",J152,0)</f>
        <v>0</v>
      </c>
      <c r="BG152" s="198">
        <f>IF(N152="zákl. přenesená",J152,0)</f>
        <v>0</v>
      </c>
      <c r="BH152" s="198">
        <f>IF(N152="sníž. přenesená",J152,0)</f>
        <v>0</v>
      </c>
      <c r="BI152" s="198">
        <f>IF(N152="nulová",J152,0)</f>
        <v>0</v>
      </c>
      <c r="BJ152" s="17" t="s">
        <v>81</v>
      </c>
      <c r="BK152" s="198">
        <f>ROUND(I152*H152,2)</f>
        <v>0</v>
      </c>
      <c r="BL152" s="17" t="s">
        <v>125</v>
      </c>
      <c r="BM152" s="197" t="s">
        <v>156</v>
      </c>
    </row>
    <row r="153" spans="1:65" s="2" customFormat="1" ht="19.5">
      <c r="A153" s="34"/>
      <c r="B153" s="35"/>
      <c r="C153" s="36"/>
      <c r="D153" s="199" t="s">
        <v>127</v>
      </c>
      <c r="E153" s="36"/>
      <c r="F153" s="200" t="s">
        <v>154</v>
      </c>
      <c r="G153" s="36"/>
      <c r="H153" s="36"/>
      <c r="I153" s="201"/>
      <c r="J153" s="36"/>
      <c r="K153" s="36"/>
      <c r="L153" s="39"/>
      <c r="M153" s="202"/>
      <c r="N153" s="203"/>
      <c r="O153" s="71"/>
      <c r="P153" s="71"/>
      <c r="Q153" s="71"/>
      <c r="R153" s="71"/>
      <c r="S153" s="71"/>
      <c r="T153" s="72"/>
      <c r="U153" s="34"/>
      <c r="V153" s="34"/>
      <c r="W153" s="34"/>
      <c r="X153" s="34"/>
      <c r="Y153" s="34"/>
      <c r="Z153" s="34"/>
      <c r="AA153" s="34"/>
      <c r="AB153" s="34"/>
      <c r="AC153" s="34"/>
      <c r="AD153" s="34"/>
      <c r="AE153" s="34"/>
      <c r="AT153" s="17" t="s">
        <v>127</v>
      </c>
      <c r="AU153" s="17" t="s">
        <v>83</v>
      </c>
    </row>
    <row r="154" spans="1:65" s="13" customFormat="1" ht="11.25">
      <c r="B154" s="204"/>
      <c r="C154" s="205"/>
      <c r="D154" s="199" t="s">
        <v>128</v>
      </c>
      <c r="E154" s="206" t="s">
        <v>1</v>
      </c>
      <c r="F154" s="207" t="s">
        <v>157</v>
      </c>
      <c r="G154" s="205"/>
      <c r="H154" s="208">
        <v>0.01</v>
      </c>
      <c r="I154" s="209"/>
      <c r="J154" s="205"/>
      <c r="K154" s="205"/>
      <c r="L154" s="210"/>
      <c r="M154" s="211"/>
      <c r="N154" s="212"/>
      <c r="O154" s="212"/>
      <c r="P154" s="212"/>
      <c r="Q154" s="212"/>
      <c r="R154" s="212"/>
      <c r="S154" s="212"/>
      <c r="T154" s="213"/>
      <c r="AT154" s="214" t="s">
        <v>128</v>
      </c>
      <c r="AU154" s="214" t="s">
        <v>83</v>
      </c>
      <c r="AV154" s="13" t="s">
        <v>83</v>
      </c>
      <c r="AW154" s="13" t="s">
        <v>30</v>
      </c>
      <c r="AX154" s="13" t="s">
        <v>81</v>
      </c>
      <c r="AY154" s="214" t="s">
        <v>120</v>
      </c>
    </row>
    <row r="155" spans="1:65" s="2" customFormat="1" ht="24.2" customHeight="1">
      <c r="A155" s="34"/>
      <c r="B155" s="35"/>
      <c r="C155" s="228" t="s">
        <v>158</v>
      </c>
      <c r="D155" s="228" t="s">
        <v>159</v>
      </c>
      <c r="E155" s="229" t="s">
        <v>160</v>
      </c>
      <c r="F155" s="230" t="s">
        <v>161</v>
      </c>
      <c r="G155" s="231" t="s">
        <v>162</v>
      </c>
      <c r="H155" s="232">
        <v>15</v>
      </c>
      <c r="I155" s="233"/>
      <c r="J155" s="234">
        <f>ROUND(I155*H155,2)</f>
        <v>0</v>
      </c>
      <c r="K155" s="235"/>
      <c r="L155" s="236"/>
      <c r="M155" s="237" t="s">
        <v>1</v>
      </c>
      <c r="N155" s="238" t="s">
        <v>38</v>
      </c>
      <c r="O155" s="71"/>
      <c r="P155" s="195">
        <f>O155*H155</f>
        <v>0</v>
      </c>
      <c r="Q155" s="195">
        <v>0.27500000000000002</v>
      </c>
      <c r="R155" s="195">
        <f>Q155*H155</f>
        <v>4.125</v>
      </c>
      <c r="S155" s="195">
        <v>0</v>
      </c>
      <c r="T155" s="196">
        <f>S155*H155</f>
        <v>0</v>
      </c>
      <c r="U155" s="34"/>
      <c r="V155" s="34"/>
      <c r="W155" s="34"/>
      <c r="X155" s="34"/>
      <c r="Y155" s="34"/>
      <c r="Z155" s="34"/>
      <c r="AA155" s="34"/>
      <c r="AB155" s="34"/>
      <c r="AC155" s="34"/>
      <c r="AD155" s="34"/>
      <c r="AE155" s="34"/>
      <c r="AR155" s="197" t="s">
        <v>158</v>
      </c>
      <c r="AT155" s="197" t="s">
        <v>159</v>
      </c>
      <c r="AU155" s="197" t="s">
        <v>83</v>
      </c>
      <c r="AY155" s="17" t="s">
        <v>120</v>
      </c>
      <c r="BE155" s="198">
        <f>IF(N155="základní",J155,0)</f>
        <v>0</v>
      </c>
      <c r="BF155" s="198">
        <f>IF(N155="snížená",J155,0)</f>
        <v>0</v>
      </c>
      <c r="BG155" s="198">
        <f>IF(N155="zákl. přenesená",J155,0)</f>
        <v>0</v>
      </c>
      <c r="BH155" s="198">
        <f>IF(N155="sníž. přenesená",J155,0)</f>
        <v>0</v>
      </c>
      <c r="BI155" s="198">
        <f>IF(N155="nulová",J155,0)</f>
        <v>0</v>
      </c>
      <c r="BJ155" s="17" t="s">
        <v>81</v>
      </c>
      <c r="BK155" s="198">
        <f>ROUND(I155*H155,2)</f>
        <v>0</v>
      </c>
      <c r="BL155" s="17" t="s">
        <v>125</v>
      </c>
      <c r="BM155" s="197" t="s">
        <v>163</v>
      </c>
    </row>
    <row r="156" spans="1:65" s="2" customFormat="1" ht="19.5">
      <c r="A156" s="34"/>
      <c r="B156" s="35"/>
      <c r="C156" s="36"/>
      <c r="D156" s="199" t="s">
        <v>127</v>
      </c>
      <c r="E156" s="36"/>
      <c r="F156" s="200" t="s">
        <v>161</v>
      </c>
      <c r="G156" s="36"/>
      <c r="H156" s="36"/>
      <c r="I156" s="201"/>
      <c r="J156" s="36"/>
      <c r="K156" s="36"/>
      <c r="L156" s="39"/>
      <c r="M156" s="202"/>
      <c r="N156" s="203"/>
      <c r="O156" s="71"/>
      <c r="P156" s="71"/>
      <c r="Q156" s="71"/>
      <c r="R156" s="71"/>
      <c r="S156" s="71"/>
      <c r="T156" s="72"/>
      <c r="U156" s="34"/>
      <c r="V156" s="34"/>
      <c r="W156" s="34"/>
      <c r="X156" s="34"/>
      <c r="Y156" s="34"/>
      <c r="Z156" s="34"/>
      <c r="AA156" s="34"/>
      <c r="AB156" s="34"/>
      <c r="AC156" s="34"/>
      <c r="AD156" s="34"/>
      <c r="AE156" s="34"/>
      <c r="AT156" s="17" t="s">
        <v>127</v>
      </c>
      <c r="AU156" s="17" t="s">
        <v>83</v>
      </c>
    </row>
    <row r="157" spans="1:65" s="13" customFormat="1" ht="11.25">
      <c r="B157" s="204"/>
      <c r="C157" s="205"/>
      <c r="D157" s="199" t="s">
        <v>128</v>
      </c>
      <c r="E157" s="206" t="s">
        <v>1</v>
      </c>
      <c r="F157" s="207" t="s">
        <v>8</v>
      </c>
      <c r="G157" s="205"/>
      <c r="H157" s="208">
        <v>15</v>
      </c>
      <c r="I157" s="209"/>
      <c r="J157" s="205"/>
      <c r="K157" s="205"/>
      <c r="L157" s="210"/>
      <c r="M157" s="211"/>
      <c r="N157" s="212"/>
      <c r="O157" s="212"/>
      <c r="P157" s="212"/>
      <c r="Q157" s="212"/>
      <c r="R157" s="212"/>
      <c r="S157" s="212"/>
      <c r="T157" s="213"/>
      <c r="AT157" s="214" t="s">
        <v>128</v>
      </c>
      <c r="AU157" s="214" t="s">
        <v>83</v>
      </c>
      <c r="AV157" s="13" t="s">
        <v>83</v>
      </c>
      <c r="AW157" s="13" t="s">
        <v>30</v>
      </c>
      <c r="AX157" s="13" t="s">
        <v>81</v>
      </c>
      <c r="AY157" s="214" t="s">
        <v>120</v>
      </c>
    </row>
    <row r="158" spans="1:65" s="2" customFormat="1" ht="24.2" customHeight="1">
      <c r="A158" s="34"/>
      <c r="B158" s="35"/>
      <c r="C158" s="185" t="s">
        <v>164</v>
      </c>
      <c r="D158" s="185" t="s">
        <v>121</v>
      </c>
      <c r="E158" s="186" t="s">
        <v>165</v>
      </c>
      <c r="F158" s="187" t="s">
        <v>166</v>
      </c>
      <c r="G158" s="188" t="s">
        <v>155</v>
      </c>
      <c r="H158" s="189">
        <v>0.01</v>
      </c>
      <c r="I158" s="190"/>
      <c r="J158" s="191">
        <f>ROUND(I158*H158,2)</f>
        <v>0</v>
      </c>
      <c r="K158" s="192"/>
      <c r="L158" s="39"/>
      <c r="M158" s="193" t="s">
        <v>1</v>
      </c>
      <c r="N158" s="194" t="s">
        <v>38</v>
      </c>
      <c r="O158" s="71"/>
      <c r="P158" s="195">
        <f>O158*H158</f>
        <v>0</v>
      </c>
      <c r="Q158" s="195">
        <v>0</v>
      </c>
      <c r="R158" s="195">
        <f>Q158*H158</f>
        <v>0</v>
      </c>
      <c r="S158" s="195">
        <v>0</v>
      </c>
      <c r="T158" s="196">
        <f>S158*H158</f>
        <v>0</v>
      </c>
      <c r="U158" s="34"/>
      <c r="V158" s="34"/>
      <c r="W158" s="34"/>
      <c r="X158" s="34"/>
      <c r="Y158" s="34"/>
      <c r="Z158" s="34"/>
      <c r="AA158" s="34"/>
      <c r="AB158" s="34"/>
      <c r="AC158" s="34"/>
      <c r="AD158" s="34"/>
      <c r="AE158" s="34"/>
      <c r="AR158" s="197" t="s">
        <v>125</v>
      </c>
      <c r="AT158" s="197" t="s">
        <v>121</v>
      </c>
      <c r="AU158" s="197" t="s">
        <v>83</v>
      </c>
      <c r="AY158" s="17" t="s">
        <v>120</v>
      </c>
      <c r="BE158" s="198">
        <f>IF(N158="základní",J158,0)</f>
        <v>0</v>
      </c>
      <c r="BF158" s="198">
        <f>IF(N158="snížená",J158,0)</f>
        <v>0</v>
      </c>
      <c r="BG158" s="198">
        <f>IF(N158="zákl. přenesená",J158,0)</f>
        <v>0</v>
      </c>
      <c r="BH158" s="198">
        <f>IF(N158="sníž. přenesená",J158,0)</f>
        <v>0</v>
      </c>
      <c r="BI158" s="198">
        <f>IF(N158="nulová",J158,0)</f>
        <v>0</v>
      </c>
      <c r="BJ158" s="17" t="s">
        <v>81</v>
      </c>
      <c r="BK158" s="198">
        <f>ROUND(I158*H158,2)</f>
        <v>0</v>
      </c>
      <c r="BL158" s="17" t="s">
        <v>125</v>
      </c>
      <c r="BM158" s="197" t="s">
        <v>167</v>
      </c>
    </row>
    <row r="159" spans="1:65" s="2" customFormat="1" ht="19.5">
      <c r="A159" s="34"/>
      <c r="B159" s="35"/>
      <c r="C159" s="36"/>
      <c r="D159" s="199" t="s">
        <v>127</v>
      </c>
      <c r="E159" s="36"/>
      <c r="F159" s="200" t="s">
        <v>166</v>
      </c>
      <c r="G159" s="36"/>
      <c r="H159" s="36"/>
      <c r="I159" s="201"/>
      <c r="J159" s="36"/>
      <c r="K159" s="36"/>
      <c r="L159" s="39"/>
      <c r="M159" s="202"/>
      <c r="N159" s="203"/>
      <c r="O159" s="71"/>
      <c r="P159" s="71"/>
      <c r="Q159" s="71"/>
      <c r="R159" s="71"/>
      <c r="S159" s="71"/>
      <c r="T159" s="72"/>
      <c r="U159" s="34"/>
      <c r="V159" s="34"/>
      <c r="W159" s="34"/>
      <c r="X159" s="34"/>
      <c r="Y159" s="34"/>
      <c r="Z159" s="34"/>
      <c r="AA159" s="34"/>
      <c r="AB159" s="34"/>
      <c r="AC159" s="34"/>
      <c r="AD159" s="34"/>
      <c r="AE159" s="34"/>
      <c r="AT159" s="17" t="s">
        <v>127</v>
      </c>
      <c r="AU159" s="17" t="s">
        <v>83</v>
      </c>
    </row>
    <row r="160" spans="1:65" s="13" customFormat="1" ht="11.25">
      <c r="B160" s="204"/>
      <c r="C160" s="205"/>
      <c r="D160" s="199" t="s">
        <v>128</v>
      </c>
      <c r="E160" s="206" t="s">
        <v>1</v>
      </c>
      <c r="F160" s="207" t="s">
        <v>6</v>
      </c>
      <c r="G160" s="205"/>
      <c r="H160" s="208">
        <v>0.01</v>
      </c>
      <c r="I160" s="209"/>
      <c r="J160" s="205"/>
      <c r="K160" s="205"/>
      <c r="L160" s="210"/>
      <c r="M160" s="211"/>
      <c r="N160" s="212"/>
      <c r="O160" s="212"/>
      <c r="P160" s="212"/>
      <c r="Q160" s="212"/>
      <c r="R160" s="212"/>
      <c r="S160" s="212"/>
      <c r="T160" s="213"/>
      <c r="AT160" s="214" t="s">
        <v>128</v>
      </c>
      <c r="AU160" s="214" t="s">
        <v>83</v>
      </c>
      <c r="AV160" s="13" t="s">
        <v>83</v>
      </c>
      <c r="AW160" s="13" t="s">
        <v>30</v>
      </c>
      <c r="AX160" s="13" t="s">
        <v>81</v>
      </c>
      <c r="AY160" s="214" t="s">
        <v>120</v>
      </c>
    </row>
    <row r="161" spans="1:65" s="2" customFormat="1" ht="14.45" customHeight="1">
      <c r="A161" s="34"/>
      <c r="B161" s="35"/>
      <c r="C161" s="185" t="s">
        <v>168</v>
      </c>
      <c r="D161" s="185" t="s">
        <v>121</v>
      </c>
      <c r="E161" s="186" t="s">
        <v>169</v>
      </c>
      <c r="F161" s="187" t="s">
        <v>170</v>
      </c>
      <c r="G161" s="188" t="s">
        <v>162</v>
      </c>
      <c r="H161" s="189">
        <v>2</v>
      </c>
      <c r="I161" s="190"/>
      <c r="J161" s="191">
        <f>ROUND(I161*H161,2)</f>
        <v>0</v>
      </c>
      <c r="K161" s="192"/>
      <c r="L161" s="39"/>
      <c r="M161" s="193" t="s">
        <v>1</v>
      </c>
      <c r="N161" s="194" t="s">
        <v>38</v>
      </c>
      <c r="O161" s="71"/>
      <c r="P161" s="195">
        <f>O161*H161</f>
        <v>0</v>
      </c>
      <c r="Q161" s="195">
        <v>0</v>
      </c>
      <c r="R161" s="195">
        <f>Q161*H161</f>
        <v>0</v>
      </c>
      <c r="S161" s="195">
        <v>0</v>
      </c>
      <c r="T161" s="196">
        <f>S161*H161</f>
        <v>0</v>
      </c>
      <c r="U161" s="34"/>
      <c r="V161" s="34"/>
      <c r="W161" s="34"/>
      <c r="X161" s="34"/>
      <c r="Y161" s="34"/>
      <c r="Z161" s="34"/>
      <c r="AA161" s="34"/>
      <c r="AB161" s="34"/>
      <c r="AC161" s="34"/>
      <c r="AD161" s="34"/>
      <c r="AE161" s="34"/>
      <c r="AR161" s="197" t="s">
        <v>125</v>
      </c>
      <c r="AT161" s="197" t="s">
        <v>121</v>
      </c>
      <c r="AU161" s="197" t="s">
        <v>83</v>
      </c>
      <c r="AY161" s="17" t="s">
        <v>120</v>
      </c>
      <c r="BE161" s="198">
        <f>IF(N161="základní",J161,0)</f>
        <v>0</v>
      </c>
      <c r="BF161" s="198">
        <f>IF(N161="snížená",J161,0)</f>
        <v>0</v>
      </c>
      <c r="BG161" s="198">
        <f>IF(N161="zákl. přenesená",J161,0)</f>
        <v>0</v>
      </c>
      <c r="BH161" s="198">
        <f>IF(N161="sníž. přenesená",J161,0)</f>
        <v>0</v>
      </c>
      <c r="BI161" s="198">
        <f>IF(N161="nulová",J161,0)</f>
        <v>0</v>
      </c>
      <c r="BJ161" s="17" t="s">
        <v>81</v>
      </c>
      <c r="BK161" s="198">
        <f>ROUND(I161*H161,2)</f>
        <v>0</v>
      </c>
      <c r="BL161" s="17" t="s">
        <v>125</v>
      </c>
      <c r="BM161" s="197" t="s">
        <v>171</v>
      </c>
    </row>
    <row r="162" spans="1:65" s="2" customFormat="1" ht="11.25">
      <c r="A162" s="34"/>
      <c r="B162" s="35"/>
      <c r="C162" s="36"/>
      <c r="D162" s="199" t="s">
        <v>127</v>
      </c>
      <c r="E162" s="36"/>
      <c r="F162" s="200" t="s">
        <v>170</v>
      </c>
      <c r="G162" s="36"/>
      <c r="H162" s="36"/>
      <c r="I162" s="201"/>
      <c r="J162" s="36"/>
      <c r="K162" s="36"/>
      <c r="L162" s="39"/>
      <c r="M162" s="202"/>
      <c r="N162" s="203"/>
      <c r="O162" s="71"/>
      <c r="P162" s="71"/>
      <c r="Q162" s="71"/>
      <c r="R162" s="71"/>
      <c r="S162" s="71"/>
      <c r="T162" s="72"/>
      <c r="U162" s="34"/>
      <c r="V162" s="34"/>
      <c r="W162" s="34"/>
      <c r="X162" s="34"/>
      <c r="Y162" s="34"/>
      <c r="Z162" s="34"/>
      <c r="AA162" s="34"/>
      <c r="AB162" s="34"/>
      <c r="AC162" s="34"/>
      <c r="AD162" s="34"/>
      <c r="AE162" s="34"/>
      <c r="AT162" s="17" t="s">
        <v>127</v>
      </c>
      <c r="AU162" s="17" t="s">
        <v>83</v>
      </c>
    </row>
    <row r="163" spans="1:65" s="13" customFormat="1" ht="11.25">
      <c r="B163" s="204"/>
      <c r="C163" s="205"/>
      <c r="D163" s="199" t="s">
        <v>128</v>
      </c>
      <c r="E163" s="206" t="s">
        <v>1</v>
      </c>
      <c r="F163" s="207" t="s">
        <v>83</v>
      </c>
      <c r="G163" s="205"/>
      <c r="H163" s="208">
        <v>2</v>
      </c>
      <c r="I163" s="209"/>
      <c r="J163" s="205"/>
      <c r="K163" s="205"/>
      <c r="L163" s="210"/>
      <c r="M163" s="211"/>
      <c r="N163" s="212"/>
      <c r="O163" s="212"/>
      <c r="P163" s="212"/>
      <c r="Q163" s="212"/>
      <c r="R163" s="212"/>
      <c r="S163" s="212"/>
      <c r="T163" s="213"/>
      <c r="AT163" s="214" t="s">
        <v>128</v>
      </c>
      <c r="AU163" s="214" t="s">
        <v>83</v>
      </c>
      <c r="AV163" s="13" t="s">
        <v>83</v>
      </c>
      <c r="AW163" s="13" t="s">
        <v>30</v>
      </c>
      <c r="AX163" s="13" t="s">
        <v>81</v>
      </c>
      <c r="AY163" s="214" t="s">
        <v>120</v>
      </c>
    </row>
    <row r="164" spans="1:65" s="2" customFormat="1" ht="14.45" customHeight="1">
      <c r="A164" s="34"/>
      <c r="B164" s="35"/>
      <c r="C164" s="185" t="s">
        <v>172</v>
      </c>
      <c r="D164" s="185" t="s">
        <v>121</v>
      </c>
      <c r="E164" s="186" t="s">
        <v>173</v>
      </c>
      <c r="F164" s="187" t="s">
        <v>174</v>
      </c>
      <c r="G164" s="188" t="s">
        <v>124</v>
      </c>
      <c r="H164" s="189">
        <v>11.5</v>
      </c>
      <c r="I164" s="190"/>
      <c r="J164" s="191">
        <f>ROUND(I164*H164,2)</f>
        <v>0</v>
      </c>
      <c r="K164" s="192"/>
      <c r="L164" s="39"/>
      <c r="M164" s="193" t="s">
        <v>1</v>
      </c>
      <c r="N164" s="194" t="s">
        <v>38</v>
      </c>
      <c r="O164" s="71"/>
      <c r="P164" s="195">
        <f>O164*H164</f>
        <v>0</v>
      </c>
      <c r="Q164" s="195">
        <v>0</v>
      </c>
      <c r="R164" s="195">
        <f>Q164*H164</f>
        <v>0</v>
      </c>
      <c r="S164" s="195">
        <v>0</v>
      </c>
      <c r="T164" s="196">
        <f>S164*H164</f>
        <v>0</v>
      </c>
      <c r="U164" s="34"/>
      <c r="V164" s="34"/>
      <c r="W164" s="34"/>
      <c r="X164" s="34"/>
      <c r="Y164" s="34"/>
      <c r="Z164" s="34"/>
      <c r="AA164" s="34"/>
      <c r="AB164" s="34"/>
      <c r="AC164" s="34"/>
      <c r="AD164" s="34"/>
      <c r="AE164" s="34"/>
      <c r="AR164" s="197" t="s">
        <v>125</v>
      </c>
      <c r="AT164" s="197" t="s">
        <v>121</v>
      </c>
      <c r="AU164" s="197" t="s">
        <v>83</v>
      </c>
      <c r="AY164" s="17" t="s">
        <v>120</v>
      </c>
      <c r="BE164" s="198">
        <f>IF(N164="základní",J164,0)</f>
        <v>0</v>
      </c>
      <c r="BF164" s="198">
        <f>IF(N164="snížená",J164,0)</f>
        <v>0</v>
      </c>
      <c r="BG164" s="198">
        <f>IF(N164="zákl. přenesená",J164,0)</f>
        <v>0</v>
      </c>
      <c r="BH164" s="198">
        <f>IF(N164="sníž. přenesená",J164,0)</f>
        <v>0</v>
      </c>
      <c r="BI164" s="198">
        <f>IF(N164="nulová",J164,0)</f>
        <v>0</v>
      </c>
      <c r="BJ164" s="17" t="s">
        <v>81</v>
      </c>
      <c r="BK164" s="198">
        <f>ROUND(I164*H164,2)</f>
        <v>0</v>
      </c>
      <c r="BL164" s="17" t="s">
        <v>125</v>
      </c>
      <c r="BM164" s="197" t="s">
        <v>175</v>
      </c>
    </row>
    <row r="165" spans="1:65" s="2" customFormat="1" ht="11.25">
      <c r="A165" s="34"/>
      <c r="B165" s="35"/>
      <c r="C165" s="36"/>
      <c r="D165" s="199" t="s">
        <v>127</v>
      </c>
      <c r="E165" s="36"/>
      <c r="F165" s="200" t="s">
        <v>174</v>
      </c>
      <c r="G165" s="36"/>
      <c r="H165" s="36"/>
      <c r="I165" s="201"/>
      <c r="J165" s="36"/>
      <c r="K165" s="36"/>
      <c r="L165" s="39"/>
      <c r="M165" s="202"/>
      <c r="N165" s="203"/>
      <c r="O165" s="71"/>
      <c r="P165" s="71"/>
      <c r="Q165" s="71"/>
      <c r="R165" s="71"/>
      <c r="S165" s="71"/>
      <c r="T165" s="72"/>
      <c r="U165" s="34"/>
      <c r="V165" s="34"/>
      <c r="W165" s="34"/>
      <c r="X165" s="34"/>
      <c r="Y165" s="34"/>
      <c r="Z165" s="34"/>
      <c r="AA165" s="34"/>
      <c r="AB165" s="34"/>
      <c r="AC165" s="34"/>
      <c r="AD165" s="34"/>
      <c r="AE165" s="34"/>
      <c r="AT165" s="17" t="s">
        <v>127</v>
      </c>
      <c r="AU165" s="17" t="s">
        <v>83</v>
      </c>
    </row>
    <row r="166" spans="1:65" s="13" customFormat="1" ht="11.25">
      <c r="B166" s="204"/>
      <c r="C166" s="205"/>
      <c r="D166" s="199" t="s">
        <v>128</v>
      </c>
      <c r="E166" s="206" t="s">
        <v>1</v>
      </c>
      <c r="F166" s="207" t="s">
        <v>176</v>
      </c>
      <c r="G166" s="205"/>
      <c r="H166" s="208">
        <v>11.5</v>
      </c>
      <c r="I166" s="209"/>
      <c r="J166" s="205"/>
      <c r="K166" s="205"/>
      <c r="L166" s="210"/>
      <c r="M166" s="211"/>
      <c r="N166" s="212"/>
      <c r="O166" s="212"/>
      <c r="P166" s="212"/>
      <c r="Q166" s="212"/>
      <c r="R166" s="212"/>
      <c r="S166" s="212"/>
      <c r="T166" s="213"/>
      <c r="AT166" s="214" t="s">
        <v>128</v>
      </c>
      <c r="AU166" s="214" t="s">
        <v>83</v>
      </c>
      <c r="AV166" s="13" t="s">
        <v>83</v>
      </c>
      <c r="AW166" s="13" t="s">
        <v>30</v>
      </c>
      <c r="AX166" s="13" t="s">
        <v>81</v>
      </c>
      <c r="AY166" s="214" t="s">
        <v>120</v>
      </c>
    </row>
    <row r="167" spans="1:65" s="2" customFormat="1" ht="14.45" customHeight="1">
      <c r="A167" s="34"/>
      <c r="B167" s="35"/>
      <c r="C167" s="185" t="s">
        <v>177</v>
      </c>
      <c r="D167" s="185" t="s">
        <v>121</v>
      </c>
      <c r="E167" s="186" t="s">
        <v>178</v>
      </c>
      <c r="F167" s="187" t="s">
        <v>179</v>
      </c>
      <c r="G167" s="188" t="s">
        <v>124</v>
      </c>
      <c r="H167" s="189">
        <v>20</v>
      </c>
      <c r="I167" s="190"/>
      <c r="J167" s="191">
        <f>ROUND(I167*H167,2)</f>
        <v>0</v>
      </c>
      <c r="K167" s="192"/>
      <c r="L167" s="39"/>
      <c r="M167" s="193" t="s">
        <v>1</v>
      </c>
      <c r="N167" s="194" t="s">
        <v>38</v>
      </c>
      <c r="O167" s="71"/>
      <c r="P167" s="195">
        <f>O167*H167</f>
        <v>0</v>
      </c>
      <c r="Q167" s="195">
        <v>0</v>
      </c>
      <c r="R167" s="195">
        <f>Q167*H167</f>
        <v>0</v>
      </c>
      <c r="S167" s="195">
        <v>0</v>
      </c>
      <c r="T167" s="196">
        <f>S167*H167</f>
        <v>0</v>
      </c>
      <c r="U167" s="34"/>
      <c r="V167" s="34"/>
      <c r="W167" s="34"/>
      <c r="X167" s="34"/>
      <c r="Y167" s="34"/>
      <c r="Z167" s="34"/>
      <c r="AA167" s="34"/>
      <c r="AB167" s="34"/>
      <c r="AC167" s="34"/>
      <c r="AD167" s="34"/>
      <c r="AE167" s="34"/>
      <c r="AR167" s="197" t="s">
        <v>125</v>
      </c>
      <c r="AT167" s="197" t="s">
        <v>121</v>
      </c>
      <c r="AU167" s="197" t="s">
        <v>83</v>
      </c>
      <c r="AY167" s="17" t="s">
        <v>120</v>
      </c>
      <c r="BE167" s="198">
        <f>IF(N167="základní",J167,0)</f>
        <v>0</v>
      </c>
      <c r="BF167" s="198">
        <f>IF(N167="snížená",J167,0)</f>
        <v>0</v>
      </c>
      <c r="BG167" s="198">
        <f>IF(N167="zákl. přenesená",J167,0)</f>
        <v>0</v>
      </c>
      <c r="BH167" s="198">
        <f>IF(N167="sníž. přenesená",J167,0)</f>
        <v>0</v>
      </c>
      <c r="BI167" s="198">
        <f>IF(N167="nulová",J167,0)</f>
        <v>0</v>
      </c>
      <c r="BJ167" s="17" t="s">
        <v>81</v>
      </c>
      <c r="BK167" s="198">
        <f>ROUND(I167*H167,2)</f>
        <v>0</v>
      </c>
      <c r="BL167" s="17" t="s">
        <v>125</v>
      </c>
      <c r="BM167" s="197" t="s">
        <v>180</v>
      </c>
    </row>
    <row r="168" spans="1:65" s="2" customFormat="1" ht="11.25">
      <c r="A168" s="34"/>
      <c r="B168" s="35"/>
      <c r="C168" s="36"/>
      <c r="D168" s="199" t="s">
        <v>127</v>
      </c>
      <c r="E168" s="36"/>
      <c r="F168" s="200" t="s">
        <v>179</v>
      </c>
      <c r="G168" s="36"/>
      <c r="H168" s="36"/>
      <c r="I168" s="201"/>
      <c r="J168" s="36"/>
      <c r="K168" s="36"/>
      <c r="L168" s="39"/>
      <c r="M168" s="202"/>
      <c r="N168" s="203"/>
      <c r="O168" s="71"/>
      <c r="P168" s="71"/>
      <c r="Q168" s="71"/>
      <c r="R168" s="71"/>
      <c r="S168" s="71"/>
      <c r="T168" s="72"/>
      <c r="U168" s="34"/>
      <c r="V168" s="34"/>
      <c r="W168" s="34"/>
      <c r="X168" s="34"/>
      <c r="Y168" s="34"/>
      <c r="Z168" s="34"/>
      <c r="AA168" s="34"/>
      <c r="AB168" s="34"/>
      <c r="AC168" s="34"/>
      <c r="AD168" s="34"/>
      <c r="AE168" s="34"/>
      <c r="AT168" s="17" t="s">
        <v>127</v>
      </c>
      <c r="AU168" s="17" t="s">
        <v>83</v>
      </c>
    </row>
    <row r="169" spans="1:65" s="13" customFormat="1" ht="11.25">
      <c r="B169" s="204"/>
      <c r="C169" s="205"/>
      <c r="D169" s="199" t="s">
        <v>128</v>
      </c>
      <c r="E169" s="206" t="s">
        <v>1</v>
      </c>
      <c r="F169" s="207" t="s">
        <v>181</v>
      </c>
      <c r="G169" s="205"/>
      <c r="H169" s="208">
        <v>20</v>
      </c>
      <c r="I169" s="209"/>
      <c r="J169" s="205"/>
      <c r="K169" s="205"/>
      <c r="L169" s="210"/>
      <c r="M169" s="211"/>
      <c r="N169" s="212"/>
      <c r="O169" s="212"/>
      <c r="P169" s="212"/>
      <c r="Q169" s="212"/>
      <c r="R169" s="212"/>
      <c r="S169" s="212"/>
      <c r="T169" s="213"/>
      <c r="AT169" s="214" t="s">
        <v>128</v>
      </c>
      <c r="AU169" s="214" t="s">
        <v>83</v>
      </c>
      <c r="AV169" s="13" t="s">
        <v>83</v>
      </c>
      <c r="AW169" s="13" t="s">
        <v>30</v>
      </c>
      <c r="AX169" s="13" t="s">
        <v>81</v>
      </c>
      <c r="AY169" s="214" t="s">
        <v>120</v>
      </c>
    </row>
    <row r="170" spans="1:65" s="2" customFormat="1" ht="14.45" customHeight="1">
      <c r="A170" s="34"/>
      <c r="B170" s="35"/>
      <c r="C170" s="185" t="s">
        <v>182</v>
      </c>
      <c r="D170" s="185" t="s">
        <v>121</v>
      </c>
      <c r="E170" s="186" t="s">
        <v>183</v>
      </c>
      <c r="F170" s="187" t="s">
        <v>184</v>
      </c>
      <c r="G170" s="188" t="s">
        <v>162</v>
      </c>
      <c r="H170" s="189">
        <v>2</v>
      </c>
      <c r="I170" s="190"/>
      <c r="J170" s="191">
        <f>ROUND(I170*H170,2)</f>
        <v>0</v>
      </c>
      <c r="K170" s="192"/>
      <c r="L170" s="39"/>
      <c r="M170" s="193" t="s">
        <v>1</v>
      </c>
      <c r="N170" s="194" t="s">
        <v>38</v>
      </c>
      <c r="O170" s="71"/>
      <c r="P170" s="195">
        <f>O170*H170</f>
        <v>0</v>
      </c>
      <c r="Q170" s="195">
        <v>0</v>
      </c>
      <c r="R170" s="195">
        <f>Q170*H170</f>
        <v>0</v>
      </c>
      <c r="S170" s="195">
        <v>0</v>
      </c>
      <c r="T170" s="196">
        <f>S170*H170</f>
        <v>0</v>
      </c>
      <c r="U170" s="34"/>
      <c r="V170" s="34"/>
      <c r="W170" s="34"/>
      <c r="X170" s="34"/>
      <c r="Y170" s="34"/>
      <c r="Z170" s="34"/>
      <c r="AA170" s="34"/>
      <c r="AB170" s="34"/>
      <c r="AC170" s="34"/>
      <c r="AD170" s="34"/>
      <c r="AE170" s="34"/>
      <c r="AR170" s="197" t="s">
        <v>125</v>
      </c>
      <c r="AT170" s="197" t="s">
        <v>121</v>
      </c>
      <c r="AU170" s="197" t="s">
        <v>83</v>
      </c>
      <c r="AY170" s="17" t="s">
        <v>120</v>
      </c>
      <c r="BE170" s="198">
        <f>IF(N170="základní",J170,0)</f>
        <v>0</v>
      </c>
      <c r="BF170" s="198">
        <f>IF(N170="snížená",J170,0)</f>
        <v>0</v>
      </c>
      <c r="BG170" s="198">
        <f>IF(N170="zákl. přenesená",J170,0)</f>
        <v>0</v>
      </c>
      <c r="BH170" s="198">
        <f>IF(N170="sníž. přenesená",J170,0)</f>
        <v>0</v>
      </c>
      <c r="BI170" s="198">
        <f>IF(N170="nulová",J170,0)</f>
        <v>0</v>
      </c>
      <c r="BJ170" s="17" t="s">
        <v>81</v>
      </c>
      <c r="BK170" s="198">
        <f>ROUND(I170*H170,2)</f>
        <v>0</v>
      </c>
      <c r="BL170" s="17" t="s">
        <v>125</v>
      </c>
      <c r="BM170" s="197" t="s">
        <v>185</v>
      </c>
    </row>
    <row r="171" spans="1:65" s="2" customFormat="1" ht="11.25">
      <c r="A171" s="34"/>
      <c r="B171" s="35"/>
      <c r="C171" s="36"/>
      <c r="D171" s="199" t="s">
        <v>127</v>
      </c>
      <c r="E171" s="36"/>
      <c r="F171" s="200" t="s">
        <v>184</v>
      </c>
      <c r="G171" s="36"/>
      <c r="H171" s="36"/>
      <c r="I171" s="201"/>
      <c r="J171" s="36"/>
      <c r="K171" s="36"/>
      <c r="L171" s="39"/>
      <c r="M171" s="202"/>
      <c r="N171" s="203"/>
      <c r="O171" s="71"/>
      <c r="P171" s="71"/>
      <c r="Q171" s="71"/>
      <c r="R171" s="71"/>
      <c r="S171" s="71"/>
      <c r="T171" s="72"/>
      <c r="U171" s="34"/>
      <c r="V171" s="34"/>
      <c r="W171" s="34"/>
      <c r="X171" s="34"/>
      <c r="Y171" s="34"/>
      <c r="Z171" s="34"/>
      <c r="AA171" s="34"/>
      <c r="AB171" s="34"/>
      <c r="AC171" s="34"/>
      <c r="AD171" s="34"/>
      <c r="AE171" s="34"/>
      <c r="AT171" s="17" t="s">
        <v>127</v>
      </c>
      <c r="AU171" s="17" t="s">
        <v>83</v>
      </c>
    </row>
    <row r="172" spans="1:65" s="13" customFormat="1" ht="11.25">
      <c r="B172" s="204"/>
      <c r="C172" s="205"/>
      <c r="D172" s="199" t="s">
        <v>128</v>
      </c>
      <c r="E172" s="206" t="s">
        <v>1</v>
      </c>
      <c r="F172" s="207" t="s">
        <v>83</v>
      </c>
      <c r="G172" s="205"/>
      <c r="H172" s="208">
        <v>2</v>
      </c>
      <c r="I172" s="209"/>
      <c r="J172" s="205"/>
      <c r="K172" s="205"/>
      <c r="L172" s="210"/>
      <c r="M172" s="211"/>
      <c r="N172" s="212"/>
      <c r="O172" s="212"/>
      <c r="P172" s="212"/>
      <c r="Q172" s="212"/>
      <c r="R172" s="212"/>
      <c r="S172" s="212"/>
      <c r="T172" s="213"/>
      <c r="AT172" s="214" t="s">
        <v>128</v>
      </c>
      <c r="AU172" s="214" t="s">
        <v>83</v>
      </c>
      <c r="AV172" s="13" t="s">
        <v>83</v>
      </c>
      <c r="AW172" s="13" t="s">
        <v>30</v>
      </c>
      <c r="AX172" s="13" t="s">
        <v>81</v>
      </c>
      <c r="AY172" s="214" t="s">
        <v>120</v>
      </c>
    </row>
    <row r="173" spans="1:65" s="2" customFormat="1" ht="14.45" customHeight="1">
      <c r="A173" s="34"/>
      <c r="B173" s="35"/>
      <c r="C173" s="185" t="s">
        <v>8</v>
      </c>
      <c r="D173" s="185" t="s">
        <v>121</v>
      </c>
      <c r="E173" s="186" t="s">
        <v>186</v>
      </c>
      <c r="F173" s="187" t="s">
        <v>187</v>
      </c>
      <c r="G173" s="188" t="s">
        <v>124</v>
      </c>
      <c r="H173" s="189">
        <v>20</v>
      </c>
      <c r="I173" s="190"/>
      <c r="J173" s="191">
        <f>ROUND(I173*H173,2)</f>
        <v>0</v>
      </c>
      <c r="K173" s="192"/>
      <c r="L173" s="39"/>
      <c r="M173" s="193" t="s">
        <v>1</v>
      </c>
      <c r="N173" s="194" t="s">
        <v>38</v>
      </c>
      <c r="O173" s="71"/>
      <c r="P173" s="195">
        <f>O173*H173</f>
        <v>0</v>
      </c>
      <c r="Q173" s="195">
        <v>0</v>
      </c>
      <c r="R173" s="195">
        <f>Q173*H173</f>
        <v>0</v>
      </c>
      <c r="S173" s="195">
        <v>0</v>
      </c>
      <c r="T173" s="196">
        <f>S173*H173</f>
        <v>0</v>
      </c>
      <c r="U173" s="34"/>
      <c r="V173" s="34"/>
      <c r="W173" s="34"/>
      <c r="X173" s="34"/>
      <c r="Y173" s="34"/>
      <c r="Z173" s="34"/>
      <c r="AA173" s="34"/>
      <c r="AB173" s="34"/>
      <c r="AC173" s="34"/>
      <c r="AD173" s="34"/>
      <c r="AE173" s="34"/>
      <c r="AR173" s="197" t="s">
        <v>125</v>
      </c>
      <c r="AT173" s="197" t="s">
        <v>121</v>
      </c>
      <c r="AU173" s="197" t="s">
        <v>83</v>
      </c>
      <c r="AY173" s="17" t="s">
        <v>120</v>
      </c>
      <c r="BE173" s="198">
        <f>IF(N173="základní",J173,0)</f>
        <v>0</v>
      </c>
      <c r="BF173" s="198">
        <f>IF(N173="snížená",J173,0)</f>
        <v>0</v>
      </c>
      <c r="BG173" s="198">
        <f>IF(N173="zákl. přenesená",J173,0)</f>
        <v>0</v>
      </c>
      <c r="BH173" s="198">
        <f>IF(N173="sníž. přenesená",J173,0)</f>
        <v>0</v>
      </c>
      <c r="BI173" s="198">
        <f>IF(N173="nulová",J173,0)</f>
        <v>0</v>
      </c>
      <c r="BJ173" s="17" t="s">
        <v>81</v>
      </c>
      <c r="BK173" s="198">
        <f>ROUND(I173*H173,2)</f>
        <v>0</v>
      </c>
      <c r="BL173" s="17" t="s">
        <v>125</v>
      </c>
      <c r="BM173" s="197" t="s">
        <v>188</v>
      </c>
    </row>
    <row r="174" spans="1:65" s="2" customFormat="1" ht="11.25">
      <c r="A174" s="34"/>
      <c r="B174" s="35"/>
      <c r="C174" s="36"/>
      <c r="D174" s="199" t="s">
        <v>127</v>
      </c>
      <c r="E174" s="36"/>
      <c r="F174" s="200" t="s">
        <v>187</v>
      </c>
      <c r="G174" s="36"/>
      <c r="H174" s="36"/>
      <c r="I174" s="201"/>
      <c r="J174" s="36"/>
      <c r="K174" s="36"/>
      <c r="L174" s="39"/>
      <c r="M174" s="202"/>
      <c r="N174" s="203"/>
      <c r="O174" s="71"/>
      <c r="P174" s="71"/>
      <c r="Q174" s="71"/>
      <c r="R174" s="71"/>
      <c r="S174" s="71"/>
      <c r="T174" s="72"/>
      <c r="U174" s="34"/>
      <c r="V174" s="34"/>
      <c r="W174" s="34"/>
      <c r="X174" s="34"/>
      <c r="Y174" s="34"/>
      <c r="Z174" s="34"/>
      <c r="AA174" s="34"/>
      <c r="AB174" s="34"/>
      <c r="AC174" s="34"/>
      <c r="AD174" s="34"/>
      <c r="AE174" s="34"/>
      <c r="AT174" s="17" t="s">
        <v>127</v>
      </c>
      <c r="AU174" s="17" t="s">
        <v>83</v>
      </c>
    </row>
    <row r="175" spans="1:65" s="13" customFormat="1" ht="11.25">
      <c r="B175" s="204"/>
      <c r="C175" s="205"/>
      <c r="D175" s="199" t="s">
        <v>128</v>
      </c>
      <c r="E175" s="206" t="s">
        <v>1</v>
      </c>
      <c r="F175" s="207" t="s">
        <v>181</v>
      </c>
      <c r="G175" s="205"/>
      <c r="H175" s="208">
        <v>20</v>
      </c>
      <c r="I175" s="209"/>
      <c r="J175" s="205"/>
      <c r="K175" s="205"/>
      <c r="L175" s="210"/>
      <c r="M175" s="211"/>
      <c r="N175" s="212"/>
      <c r="O175" s="212"/>
      <c r="P175" s="212"/>
      <c r="Q175" s="212"/>
      <c r="R175" s="212"/>
      <c r="S175" s="212"/>
      <c r="T175" s="213"/>
      <c r="AT175" s="214" t="s">
        <v>128</v>
      </c>
      <c r="AU175" s="214" t="s">
        <v>83</v>
      </c>
      <c r="AV175" s="13" t="s">
        <v>83</v>
      </c>
      <c r="AW175" s="13" t="s">
        <v>30</v>
      </c>
      <c r="AX175" s="13" t="s">
        <v>81</v>
      </c>
      <c r="AY175" s="214" t="s">
        <v>120</v>
      </c>
    </row>
    <row r="176" spans="1:65" s="2" customFormat="1" ht="24.2" customHeight="1">
      <c r="A176" s="34"/>
      <c r="B176" s="35"/>
      <c r="C176" s="185" t="s">
        <v>189</v>
      </c>
      <c r="D176" s="185" t="s">
        <v>121</v>
      </c>
      <c r="E176" s="186" t="s">
        <v>190</v>
      </c>
      <c r="F176" s="187" t="s">
        <v>191</v>
      </c>
      <c r="G176" s="188" t="s">
        <v>192</v>
      </c>
      <c r="H176" s="189">
        <v>37</v>
      </c>
      <c r="I176" s="190"/>
      <c r="J176" s="191">
        <f>ROUND(I176*H176,2)</f>
        <v>0</v>
      </c>
      <c r="K176" s="192"/>
      <c r="L176" s="39"/>
      <c r="M176" s="193" t="s">
        <v>1</v>
      </c>
      <c r="N176" s="194" t="s">
        <v>38</v>
      </c>
      <c r="O176" s="71"/>
      <c r="P176" s="195">
        <f>O176*H176</f>
        <v>0</v>
      </c>
      <c r="Q176" s="195">
        <v>0</v>
      </c>
      <c r="R176" s="195">
        <f>Q176*H176</f>
        <v>0</v>
      </c>
      <c r="S176" s="195">
        <v>0</v>
      </c>
      <c r="T176" s="196">
        <f>S176*H176</f>
        <v>0</v>
      </c>
      <c r="U176" s="34"/>
      <c r="V176" s="34"/>
      <c r="W176" s="34"/>
      <c r="X176" s="34"/>
      <c r="Y176" s="34"/>
      <c r="Z176" s="34"/>
      <c r="AA176" s="34"/>
      <c r="AB176" s="34"/>
      <c r="AC176" s="34"/>
      <c r="AD176" s="34"/>
      <c r="AE176" s="34"/>
      <c r="AR176" s="197" t="s">
        <v>125</v>
      </c>
      <c r="AT176" s="197" t="s">
        <v>121</v>
      </c>
      <c r="AU176" s="197" t="s">
        <v>83</v>
      </c>
      <c r="AY176" s="17" t="s">
        <v>120</v>
      </c>
      <c r="BE176" s="198">
        <f>IF(N176="základní",J176,0)</f>
        <v>0</v>
      </c>
      <c r="BF176" s="198">
        <f>IF(N176="snížená",J176,0)</f>
        <v>0</v>
      </c>
      <c r="BG176" s="198">
        <f>IF(N176="zákl. přenesená",J176,0)</f>
        <v>0</v>
      </c>
      <c r="BH176" s="198">
        <f>IF(N176="sníž. přenesená",J176,0)</f>
        <v>0</v>
      </c>
      <c r="BI176" s="198">
        <f>IF(N176="nulová",J176,0)</f>
        <v>0</v>
      </c>
      <c r="BJ176" s="17" t="s">
        <v>81</v>
      </c>
      <c r="BK176" s="198">
        <f>ROUND(I176*H176,2)</f>
        <v>0</v>
      </c>
      <c r="BL176" s="17" t="s">
        <v>125</v>
      </c>
      <c r="BM176" s="197" t="s">
        <v>193</v>
      </c>
    </row>
    <row r="177" spans="1:65" s="2" customFormat="1" ht="19.5">
      <c r="A177" s="34"/>
      <c r="B177" s="35"/>
      <c r="C177" s="36"/>
      <c r="D177" s="199" t="s">
        <v>127</v>
      </c>
      <c r="E177" s="36"/>
      <c r="F177" s="200" t="s">
        <v>191</v>
      </c>
      <c r="G177" s="36"/>
      <c r="H177" s="36"/>
      <c r="I177" s="201"/>
      <c r="J177" s="36"/>
      <c r="K177" s="36"/>
      <c r="L177" s="39"/>
      <c r="M177" s="202"/>
      <c r="N177" s="203"/>
      <c r="O177" s="71"/>
      <c r="P177" s="71"/>
      <c r="Q177" s="71"/>
      <c r="R177" s="71"/>
      <c r="S177" s="71"/>
      <c r="T177" s="72"/>
      <c r="U177" s="34"/>
      <c r="V177" s="34"/>
      <c r="W177" s="34"/>
      <c r="X177" s="34"/>
      <c r="Y177" s="34"/>
      <c r="Z177" s="34"/>
      <c r="AA177" s="34"/>
      <c r="AB177" s="34"/>
      <c r="AC177" s="34"/>
      <c r="AD177" s="34"/>
      <c r="AE177" s="34"/>
      <c r="AT177" s="17" t="s">
        <v>127</v>
      </c>
      <c r="AU177" s="17" t="s">
        <v>83</v>
      </c>
    </row>
    <row r="178" spans="1:65" s="13" customFormat="1" ht="11.25">
      <c r="B178" s="204"/>
      <c r="C178" s="205"/>
      <c r="D178" s="199" t="s">
        <v>128</v>
      </c>
      <c r="E178" s="206" t="s">
        <v>1</v>
      </c>
      <c r="F178" s="207" t="s">
        <v>194</v>
      </c>
      <c r="G178" s="205"/>
      <c r="H178" s="208">
        <v>37</v>
      </c>
      <c r="I178" s="209"/>
      <c r="J178" s="205"/>
      <c r="K178" s="205"/>
      <c r="L178" s="210"/>
      <c r="M178" s="211"/>
      <c r="N178" s="212"/>
      <c r="O178" s="212"/>
      <c r="P178" s="212"/>
      <c r="Q178" s="212"/>
      <c r="R178" s="212"/>
      <c r="S178" s="212"/>
      <c r="T178" s="213"/>
      <c r="AT178" s="214" t="s">
        <v>128</v>
      </c>
      <c r="AU178" s="214" t="s">
        <v>83</v>
      </c>
      <c r="AV178" s="13" t="s">
        <v>83</v>
      </c>
      <c r="AW178" s="13" t="s">
        <v>30</v>
      </c>
      <c r="AX178" s="13" t="s">
        <v>81</v>
      </c>
      <c r="AY178" s="214" t="s">
        <v>120</v>
      </c>
    </row>
    <row r="179" spans="1:65" s="2" customFormat="1" ht="14.45" customHeight="1">
      <c r="A179" s="34"/>
      <c r="B179" s="35"/>
      <c r="C179" s="185" t="s">
        <v>195</v>
      </c>
      <c r="D179" s="185" t="s">
        <v>121</v>
      </c>
      <c r="E179" s="186" t="s">
        <v>196</v>
      </c>
      <c r="F179" s="187" t="s">
        <v>197</v>
      </c>
      <c r="G179" s="188" t="s">
        <v>192</v>
      </c>
      <c r="H179" s="189">
        <v>74</v>
      </c>
      <c r="I179" s="190"/>
      <c r="J179" s="191">
        <f>ROUND(I179*H179,2)</f>
        <v>0</v>
      </c>
      <c r="K179" s="192"/>
      <c r="L179" s="39"/>
      <c r="M179" s="193" t="s">
        <v>1</v>
      </c>
      <c r="N179" s="194" t="s">
        <v>38</v>
      </c>
      <c r="O179" s="71"/>
      <c r="P179" s="195">
        <f>O179*H179</f>
        <v>0</v>
      </c>
      <c r="Q179" s="195">
        <v>0</v>
      </c>
      <c r="R179" s="195">
        <f>Q179*H179</f>
        <v>0</v>
      </c>
      <c r="S179" s="195">
        <v>0</v>
      </c>
      <c r="T179" s="196">
        <f>S179*H179</f>
        <v>0</v>
      </c>
      <c r="U179" s="34"/>
      <c r="V179" s="34"/>
      <c r="W179" s="34"/>
      <c r="X179" s="34"/>
      <c r="Y179" s="34"/>
      <c r="Z179" s="34"/>
      <c r="AA179" s="34"/>
      <c r="AB179" s="34"/>
      <c r="AC179" s="34"/>
      <c r="AD179" s="34"/>
      <c r="AE179" s="34"/>
      <c r="AR179" s="197" t="s">
        <v>125</v>
      </c>
      <c r="AT179" s="197" t="s">
        <v>121</v>
      </c>
      <c r="AU179" s="197" t="s">
        <v>83</v>
      </c>
      <c r="AY179" s="17" t="s">
        <v>120</v>
      </c>
      <c r="BE179" s="198">
        <f>IF(N179="základní",J179,0)</f>
        <v>0</v>
      </c>
      <c r="BF179" s="198">
        <f>IF(N179="snížená",J179,0)</f>
        <v>0</v>
      </c>
      <c r="BG179" s="198">
        <f>IF(N179="zákl. přenesená",J179,0)</f>
        <v>0</v>
      </c>
      <c r="BH179" s="198">
        <f>IF(N179="sníž. přenesená",J179,0)</f>
        <v>0</v>
      </c>
      <c r="BI179" s="198">
        <f>IF(N179="nulová",J179,0)</f>
        <v>0</v>
      </c>
      <c r="BJ179" s="17" t="s">
        <v>81</v>
      </c>
      <c r="BK179" s="198">
        <f>ROUND(I179*H179,2)</f>
        <v>0</v>
      </c>
      <c r="BL179" s="17" t="s">
        <v>125</v>
      </c>
      <c r="BM179" s="197" t="s">
        <v>198</v>
      </c>
    </row>
    <row r="180" spans="1:65" s="2" customFormat="1" ht="11.25">
      <c r="A180" s="34"/>
      <c r="B180" s="35"/>
      <c r="C180" s="36"/>
      <c r="D180" s="199" t="s">
        <v>127</v>
      </c>
      <c r="E180" s="36"/>
      <c r="F180" s="200" t="s">
        <v>197</v>
      </c>
      <c r="G180" s="36"/>
      <c r="H180" s="36"/>
      <c r="I180" s="201"/>
      <c r="J180" s="36"/>
      <c r="K180" s="36"/>
      <c r="L180" s="39"/>
      <c r="M180" s="202"/>
      <c r="N180" s="203"/>
      <c r="O180" s="71"/>
      <c r="P180" s="71"/>
      <c r="Q180" s="71"/>
      <c r="R180" s="71"/>
      <c r="S180" s="71"/>
      <c r="T180" s="72"/>
      <c r="U180" s="34"/>
      <c r="V180" s="34"/>
      <c r="W180" s="34"/>
      <c r="X180" s="34"/>
      <c r="Y180" s="34"/>
      <c r="Z180" s="34"/>
      <c r="AA180" s="34"/>
      <c r="AB180" s="34"/>
      <c r="AC180" s="34"/>
      <c r="AD180" s="34"/>
      <c r="AE180" s="34"/>
      <c r="AT180" s="17" t="s">
        <v>127</v>
      </c>
      <c r="AU180" s="17" t="s">
        <v>83</v>
      </c>
    </row>
    <row r="181" spans="1:65" s="13" customFormat="1" ht="11.25">
      <c r="B181" s="204"/>
      <c r="C181" s="205"/>
      <c r="D181" s="199" t="s">
        <v>128</v>
      </c>
      <c r="E181" s="206" t="s">
        <v>1</v>
      </c>
      <c r="F181" s="207" t="s">
        <v>199</v>
      </c>
      <c r="G181" s="205"/>
      <c r="H181" s="208">
        <v>74</v>
      </c>
      <c r="I181" s="209"/>
      <c r="J181" s="205"/>
      <c r="K181" s="205"/>
      <c r="L181" s="210"/>
      <c r="M181" s="211"/>
      <c r="N181" s="212"/>
      <c r="O181" s="212"/>
      <c r="P181" s="212"/>
      <c r="Q181" s="212"/>
      <c r="R181" s="212"/>
      <c r="S181" s="212"/>
      <c r="T181" s="213"/>
      <c r="AT181" s="214" t="s">
        <v>128</v>
      </c>
      <c r="AU181" s="214" t="s">
        <v>83</v>
      </c>
      <c r="AV181" s="13" t="s">
        <v>83</v>
      </c>
      <c r="AW181" s="13" t="s">
        <v>30</v>
      </c>
      <c r="AX181" s="13" t="s">
        <v>81</v>
      </c>
      <c r="AY181" s="214" t="s">
        <v>120</v>
      </c>
    </row>
    <row r="182" spans="1:65" s="2" customFormat="1" ht="14.45" customHeight="1">
      <c r="A182" s="34"/>
      <c r="B182" s="35"/>
      <c r="C182" s="185" t="s">
        <v>200</v>
      </c>
      <c r="D182" s="185" t="s">
        <v>121</v>
      </c>
      <c r="E182" s="186" t="s">
        <v>201</v>
      </c>
      <c r="F182" s="187" t="s">
        <v>202</v>
      </c>
      <c r="G182" s="188" t="s">
        <v>192</v>
      </c>
      <c r="H182" s="189">
        <v>37</v>
      </c>
      <c r="I182" s="190"/>
      <c r="J182" s="191">
        <f>ROUND(I182*H182,2)</f>
        <v>0</v>
      </c>
      <c r="K182" s="192"/>
      <c r="L182" s="39"/>
      <c r="M182" s="193" t="s">
        <v>1</v>
      </c>
      <c r="N182" s="194" t="s">
        <v>38</v>
      </c>
      <c r="O182" s="71"/>
      <c r="P182" s="195">
        <f>O182*H182</f>
        <v>0</v>
      </c>
      <c r="Q182" s="195">
        <v>0</v>
      </c>
      <c r="R182" s="195">
        <f>Q182*H182</f>
        <v>0</v>
      </c>
      <c r="S182" s="195">
        <v>0</v>
      </c>
      <c r="T182" s="196">
        <f>S182*H182</f>
        <v>0</v>
      </c>
      <c r="U182" s="34"/>
      <c r="V182" s="34"/>
      <c r="W182" s="34"/>
      <c r="X182" s="34"/>
      <c r="Y182" s="34"/>
      <c r="Z182" s="34"/>
      <c r="AA182" s="34"/>
      <c r="AB182" s="34"/>
      <c r="AC182" s="34"/>
      <c r="AD182" s="34"/>
      <c r="AE182" s="34"/>
      <c r="AR182" s="197" t="s">
        <v>125</v>
      </c>
      <c r="AT182" s="197" t="s">
        <v>121</v>
      </c>
      <c r="AU182" s="197" t="s">
        <v>83</v>
      </c>
      <c r="AY182" s="17" t="s">
        <v>120</v>
      </c>
      <c r="BE182" s="198">
        <f>IF(N182="základní",J182,0)</f>
        <v>0</v>
      </c>
      <c r="BF182" s="198">
        <f>IF(N182="snížená",J182,0)</f>
        <v>0</v>
      </c>
      <c r="BG182" s="198">
        <f>IF(N182="zákl. přenesená",J182,0)</f>
        <v>0</v>
      </c>
      <c r="BH182" s="198">
        <f>IF(N182="sníž. přenesená",J182,0)</f>
        <v>0</v>
      </c>
      <c r="BI182" s="198">
        <f>IF(N182="nulová",J182,0)</f>
        <v>0</v>
      </c>
      <c r="BJ182" s="17" t="s">
        <v>81</v>
      </c>
      <c r="BK182" s="198">
        <f>ROUND(I182*H182,2)</f>
        <v>0</v>
      </c>
      <c r="BL182" s="17" t="s">
        <v>125</v>
      </c>
      <c r="BM182" s="197" t="s">
        <v>203</v>
      </c>
    </row>
    <row r="183" spans="1:65" s="2" customFormat="1" ht="11.25">
      <c r="A183" s="34"/>
      <c r="B183" s="35"/>
      <c r="C183" s="36"/>
      <c r="D183" s="199" t="s">
        <v>127</v>
      </c>
      <c r="E183" s="36"/>
      <c r="F183" s="200" t="s">
        <v>202</v>
      </c>
      <c r="G183" s="36"/>
      <c r="H183" s="36"/>
      <c r="I183" s="201"/>
      <c r="J183" s="36"/>
      <c r="K183" s="36"/>
      <c r="L183" s="39"/>
      <c r="M183" s="202"/>
      <c r="N183" s="203"/>
      <c r="O183" s="71"/>
      <c r="P183" s="71"/>
      <c r="Q183" s="71"/>
      <c r="R183" s="71"/>
      <c r="S183" s="71"/>
      <c r="T183" s="72"/>
      <c r="U183" s="34"/>
      <c r="V183" s="34"/>
      <c r="W183" s="34"/>
      <c r="X183" s="34"/>
      <c r="Y183" s="34"/>
      <c r="Z183" s="34"/>
      <c r="AA183" s="34"/>
      <c r="AB183" s="34"/>
      <c r="AC183" s="34"/>
      <c r="AD183" s="34"/>
      <c r="AE183" s="34"/>
      <c r="AT183" s="17" t="s">
        <v>127</v>
      </c>
      <c r="AU183" s="17" t="s">
        <v>83</v>
      </c>
    </row>
    <row r="184" spans="1:65" s="13" customFormat="1" ht="11.25">
      <c r="B184" s="204"/>
      <c r="C184" s="205"/>
      <c r="D184" s="199" t="s">
        <v>128</v>
      </c>
      <c r="E184" s="206" t="s">
        <v>1</v>
      </c>
      <c r="F184" s="207" t="s">
        <v>204</v>
      </c>
      <c r="G184" s="205"/>
      <c r="H184" s="208">
        <v>37</v>
      </c>
      <c r="I184" s="209"/>
      <c r="J184" s="205"/>
      <c r="K184" s="205"/>
      <c r="L184" s="210"/>
      <c r="M184" s="211"/>
      <c r="N184" s="212"/>
      <c r="O184" s="212"/>
      <c r="P184" s="212"/>
      <c r="Q184" s="212"/>
      <c r="R184" s="212"/>
      <c r="S184" s="212"/>
      <c r="T184" s="213"/>
      <c r="AT184" s="214" t="s">
        <v>128</v>
      </c>
      <c r="AU184" s="214" t="s">
        <v>83</v>
      </c>
      <c r="AV184" s="13" t="s">
        <v>83</v>
      </c>
      <c r="AW184" s="13" t="s">
        <v>30</v>
      </c>
      <c r="AX184" s="13" t="s">
        <v>81</v>
      </c>
      <c r="AY184" s="214" t="s">
        <v>120</v>
      </c>
    </row>
    <row r="185" spans="1:65" s="2" customFormat="1" ht="14.45" customHeight="1">
      <c r="A185" s="34"/>
      <c r="B185" s="35"/>
      <c r="C185" s="228" t="s">
        <v>205</v>
      </c>
      <c r="D185" s="228" t="s">
        <v>159</v>
      </c>
      <c r="E185" s="229" t="s">
        <v>206</v>
      </c>
      <c r="F185" s="230" t="s">
        <v>207</v>
      </c>
      <c r="G185" s="231" t="s">
        <v>208</v>
      </c>
      <c r="H185" s="232">
        <v>6</v>
      </c>
      <c r="I185" s="233"/>
      <c r="J185" s="234">
        <f>ROUND(I185*H185,2)</f>
        <v>0</v>
      </c>
      <c r="K185" s="235"/>
      <c r="L185" s="236"/>
      <c r="M185" s="237" t="s">
        <v>1</v>
      </c>
      <c r="N185" s="238" t="s">
        <v>38</v>
      </c>
      <c r="O185" s="71"/>
      <c r="P185" s="195">
        <f>O185*H185</f>
        <v>0</v>
      </c>
      <c r="Q185" s="195">
        <v>1E-3</v>
      </c>
      <c r="R185" s="195">
        <f>Q185*H185</f>
        <v>6.0000000000000001E-3</v>
      </c>
      <c r="S185" s="195">
        <v>0</v>
      </c>
      <c r="T185" s="196">
        <f>S185*H185</f>
        <v>0</v>
      </c>
      <c r="U185" s="34"/>
      <c r="V185" s="34"/>
      <c r="W185" s="34"/>
      <c r="X185" s="34"/>
      <c r="Y185" s="34"/>
      <c r="Z185" s="34"/>
      <c r="AA185" s="34"/>
      <c r="AB185" s="34"/>
      <c r="AC185" s="34"/>
      <c r="AD185" s="34"/>
      <c r="AE185" s="34"/>
      <c r="AR185" s="197" t="s">
        <v>158</v>
      </c>
      <c r="AT185" s="197" t="s">
        <v>159</v>
      </c>
      <c r="AU185" s="197" t="s">
        <v>83</v>
      </c>
      <c r="AY185" s="17" t="s">
        <v>120</v>
      </c>
      <c r="BE185" s="198">
        <f>IF(N185="základní",J185,0)</f>
        <v>0</v>
      </c>
      <c r="BF185" s="198">
        <f>IF(N185="snížená",J185,0)</f>
        <v>0</v>
      </c>
      <c r="BG185" s="198">
        <f>IF(N185="zákl. přenesená",J185,0)</f>
        <v>0</v>
      </c>
      <c r="BH185" s="198">
        <f>IF(N185="sníž. přenesená",J185,0)</f>
        <v>0</v>
      </c>
      <c r="BI185" s="198">
        <f>IF(N185="nulová",J185,0)</f>
        <v>0</v>
      </c>
      <c r="BJ185" s="17" t="s">
        <v>81</v>
      </c>
      <c r="BK185" s="198">
        <f>ROUND(I185*H185,2)</f>
        <v>0</v>
      </c>
      <c r="BL185" s="17" t="s">
        <v>125</v>
      </c>
      <c r="BM185" s="197" t="s">
        <v>209</v>
      </c>
    </row>
    <row r="186" spans="1:65" s="2" customFormat="1" ht="11.25">
      <c r="A186" s="34"/>
      <c r="B186" s="35"/>
      <c r="C186" s="36"/>
      <c r="D186" s="199" t="s">
        <v>127</v>
      </c>
      <c r="E186" s="36"/>
      <c r="F186" s="200" t="s">
        <v>207</v>
      </c>
      <c r="G186" s="36"/>
      <c r="H186" s="36"/>
      <c r="I186" s="201"/>
      <c r="J186" s="36"/>
      <c r="K186" s="36"/>
      <c r="L186" s="39"/>
      <c r="M186" s="202"/>
      <c r="N186" s="203"/>
      <c r="O186" s="71"/>
      <c r="P186" s="71"/>
      <c r="Q186" s="71"/>
      <c r="R186" s="71"/>
      <c r="S186" s="71"/>
      <c r="T186" s="72"/>
      <c r="U186" s="34"/>
      <c r="V186" s="34"/>
      <c r="W186" s="34"/>
      <c r="X186" s="34"/>
      <c r="Y186" s="34"/>
      <c r="Z186" s="34"/>
      <c r="AA186" s="34"/>
      <c r="AB186" s="34"/>
      <c r="AC186" s="34"/>
      <c r="AD186" s="34"/>
      <c r="AE186" s="34"/>
      <c r="AT186" s="17" t="s">
        <v>127</v>
      </c>
      <c r="AU186" s="17" t="s">
        <v>83</v>
      </c>
    </row>
    <row r="187" spans="1:65" s="13" customFormat="1" ht="11.25">
      <c r="B187" s="204"/>
      <c r="C187" s="205"/>
      <c r="D187" s="199" t="s">
        <v>128</v>
      </c>
      <c r="E187" s="206" t="s">
        <v>1</v>
      </c>
      <c r="F187" s="207" t="s">
        <v>210</v>
      </c>
      <c r="G187" s="205"/>
      <c r="H187" s="208">
        <v>6</v>
      </c>
      <c r="I187" s="209"/>
      <c r="J187" s="205"/>
      <c r="K187" s="205"/>
      <c r="L187" s="210"/>
      <c r="M187" s="211"/>
      <c r="N187" s="212"/>
      <c r="O187" s="212"/>
      <c r="P187" s="212"/>
      <c r="Q187" s="212"/>
      <c r="R187" s="212"/>
      <c r="S187" s="212"/>
      <c r="T187" s="213"/>
      <c r="AT187" s="214" t="s">
        <v>128</v>
      </c>
      <c r="AU187" s="214" t="s">
        <v>83</v>
      </c>
      <c r="AV187" s="13" t="s">
        <v>83</v>
      </c>
      <c r="AW187" s="13" t="s">
        <v>30</v>
      </c>
      <c r="AX187" s="13" t="s">
        <v>81</v>
      </c>
      <c r="AY187" s="214" t="s">
        <v>120</v>
      </c>
    </row>
    <row r="188" spans="1:65" s="2" customFormat="1" ht="24.2" customHeight="1">
      <c r="A188" s="34"/>
      <c r="B188" s="35"/>
      <c r="C188" s="228" t="s">
        <v>211</v>
      </c>
      <c r="D188" s="228" t="s">
        <v>159</v>
      </c>
      <c r="E188" s="229" t="s">
        <v>212</v>
      </c>
      <c r="F188" s="230" t="s">
        <v>213</v>
      </c>
      <c r="G188" s="231" t="s">
        <v>214</v>
      </c>
      <c r="H188" s="232">
        <v>3.7</v>
      </c>
      <c r="I188" s="233"/>
      <c r="J188" s="234">
        <f>ROUND(I188*H188,2)</f>
        <v>0</v>
      </c>
      <c r="K188" s="235"/>
      <c r="L188" s="236"/>
      <c r="M188" s="237" t="s">
        <v>1</v>
      </c>
      <c r="N188" s="238" t="s">
        <v>38</v>
      </c>
      <c r="O188" s="71"/>
      <c r="P188" s="195">
        <f>O188*H188</f>
        <v>0</v>
      </c>
      <c r="Q188" s="195">
        <v>1</v>
      </c>
      <c r="R188" s="195">
        <f>Q188*H188</f>
        <v>3.7</v>
      </c>
      <c r="S188" s="195">
        <v>0</v>
      </c>
      <c r="T188" s="196">
        <f>S188*H188</f>
        <v>0</v>
      </c>
      <c r="U188" s="34"/>
      <c r="V188" s="34"/>
      <c r="W188" s="34"/>
      <c r="X188" s="34"/>
      <c r="Y188" s="34"/>
      <c r="Z188" s="34"/>
      <c r="AA188" s="34"/>
      <c r="AB188" s="34"/>
      <c r="AC188" s="34"/>
      <c r="AD188" s="34"/>
      <c r="AE188" s="34"/>
      <c r="AR188" s="197" t="s">
        <v>158</v>
      </c>
      <c r="AT188" s="197" t="s">
        <v>159</v>
      </c>
      <c r="AU188" s="197" t="s">
        <v>83</v>
      </c>
      <c r="AY188" s="17" t="s">
        <v>120</v>
      </c>
      <c r="BE188" s="198">
        <f>IF(N188="základní",J188,0)</f>
        <v>0</v>
      </c>
      <c r="BF188" s="198">
        <f>IF(N188="snížená",J188,0)</f>
        <v>0</v>
      </c>
      <c r="BG188" s="198">
        <f>IF(N188="zákl. přenesená",J188,0)</f>
        <v>0</v>
      </c>
      <c r="BH188" s="198">
        <f>IF(N188="sníž. přenesená",J188,0)</f>
        <v>0</v>
      </c>
      <c r="BI188" s="198">
        <f>IF(N188="nulová",J188,0)</f>
        <v>0</v>
      </c>
      <c r="BJ188" s="17" t="s">
        <v>81</v>
      </c>
      <c r="BK188" s="198">
        <f>ROUND(I188*H188,2)</f>
        <v>0</v>
      </c>
      <c r="BL188" s="17" t="s">
        <v>125</v>
      </c>
      <c r="BM188" s="197" t="s">
        <v>215</v>
      </c>
    </row>
    <row r="189" spans="1:65" s="2" customFormat="1" ht="11.25">
      <c r="A189" s="34"/>
      <c r="B189" s="35"/>
      <c r="C189" s="36"/>
      <c r="D189" s="199" t="s">
        <v>127</v>
      </c>
      <c r="E189" s="36"/>
      <c r="F189" s="200" t="s">
        <v>213</v>
      </c>
      <c r="G189" s="36"/>
      <c r="H189" s="36"/>
      <c r="I189" s="201"/>
      <c r="J189" s="36"/>
      <c r="K189" s="36"/>
      <c r="L189" s="39"/>
      <c r="M189" s="202"/>
      <c r="N189" s="203"/>
      <c r="O189" s="71"/>
      <c r="P189" s="71"/>
      <c r="Q189" s="71"/>
      <c r="R189" s="71"/>
      <c r="S189" s="71"/>
      <c r="T189" s="72"/>
      <c r="U189" s="34"/>
      <c r="V189" s="34"/>
      <c r="W189" s="34"/>
      <c r="X189" s="34"/>
      <c r="Y189" s="34"/>
      <c r="Z189" s="34"/>
      <c r="AA189" s="34"/>
      <c r="AB189" s="34"/>
      <c r="AC189" s="34"/>
      <c r="AD189" s="34"/>
      <c r="AE189" s="34"/>
      <c r="AT189" s="17" t="s">
        <v>127</v>
      </c>
      <c r="AU189" s="17" t="s">
        <v>83</v>
      </c>
    </row>
    <row r="190" spans="1:65" s="13" customFormat="1" ht="11.25">
      <c r="B190" s="204"/>
      <c r="C190" s="205"/>
      <c r="D190" s="199" t="s">
        <v>128</v>
      </c>
      <c r="E190" s="206" t="s">
        <v>1</v>
      </c>
      <c r="F190" s="207" t="s">
        <v>216</v>
      </c>
      <c r="G190" s="205"/>
      <c r="H190" s="208">
        <v>3.7</v>
      </c>
      <c r="I190" s="209"/>
      <c r="J190" s="205"/>
      <c r="K190" s="205"/>
      <c r="L190" s="210"/>
      <c r="M190" s="211"/>
      <c r="N190" s="212"/>
      <c r="O190" s="212"/>
      <c r="P190" s="212"/>
      <c r="Q190" s="212"/>
      <c r="R190" s="212"/>
      <c r="S190" s="212"/>
      <c r="T190" s="213"/>
      <c r="AT190" s="214" t="s">
        <v>128</v>
      </c>
      <c r="AU190" s="214" t="s">
        <v>83</v>
      </c>
      <c r="AV190" s="13" t="s">
        <v>83</v>
      </c>
      <c r="AW190" s="13" t="s">
        <v>30</v>
      </c>
      <c r="AX190" s="13" t="s">
        <v>81</v>
      </c>
      <c r="AY190" s="214" t="s">
        <v>120</v>
      </c>
    </row>
    <row r="191" spans="1:65" s="2" customFormat="1" ht="14.45" customHeight="1">
      <c r="A191" s="34"/>
      <c r="B191" s="35"/>
      <c r="C191" s="228" t="s">
        <v>7</v>
      </c>
      <c r="D191" s="228" t="s">
        <v>159</v>
      </c>
      <c r="E191" s="229" t="s">
        <v>217</v>
      </c>
      <c r="F191" s="230" t="s">
        <v>218</v>
      </c>
      <c r="G191" s="231" t="s">
        <v>214</v>
      </c>
      <c r="H191" s="232">
        <v>5.55</v>
      </c>
      <c r="I191" s="233"/>
      <c r="J191" s="234">
        <f>ROUND(I191*H191,2)</f>
        <v>0</v>
      </c>
      <c r="K191" s="235"/>
      <c r="L191" s="236"/>
      <c r="M191" s="237" t="s">
        <v>1</v>
      </c>
      <c r="N191" s="238" t="s">
        <v>38</v>
      </c>
      <c r="O191" s="71"/>
      <c r="P191" s="195">
        <f>O191*H191</f>
        <v>0</v>
      </c>
      <c r="Q191" s="195">
        <v>0</v>
      </c>
      <c r="R191" s="195">
        <f>Q191*H191</f>
        <v>0</v>
      </c>
      <c r="S191" s="195">
        <v>0</v>
      </c>
      <c r="T191" s="196">
        <f>S191*H191</f>
        <v>0</v>
      </c>
      <c r="U191" s="34"/>
      <c r="V191" s="34"/>
      <c r="W191" s="34"/>
      <c r="X191" s="34"/>
      <c r="Y191" s="34"/>
      <c r="Z191" s="34"/>
      <c r="AA191" s="34"/>
      <c r="AB191" s="34"/>
      <c r="AC191" s="34"/>
      <c r="AD191" s="34"/>
      <c r="AE191" s="34"/>
      <c r="AR191" s="197" t="s">
        <v>158</v>
      </c>
      <c r="AT191" s="197" t="s">
        <v>159</v>
      </c>
      <c r="AU191" s="197" t="s">
        <v>83</v>
      </c>
      <c r="AY191" s="17" t="s">
        <v>120</v>
      </c>
      <c r="BE191" s="198">
        <f>IF(N191="základní",J191,0)</f>
        <v>0</v>
      </c>
      <c r="BF191" s="198">
        <f>IF(N191="snížená",J191,0)</f>
        <v>0</v>
      </c>
      <c r="BG191" s="198">
        <f>IF(N191="zákl. přenesená",J191,0)</f>
        <v>0</v>
      </c>
      <c r="BH191" s="198">
        <f>IF(N191="sníž. přenesená",J191,0)</f>
        <v>0</v>
      </c>
      <c r="BI191" s="198">
        <f>IF(N191="nulová",J191,0)</f>
        <v>0</v>
      </c>
      <c r="BJ191" s="17" t="s">
        <v>81</v>
      </c>
      <c r="BK191" s="198">
        <f>ROUND(I191*H191,2)</f>
        <v>0</v>
      </c>
      <c r="BL191" s="17" t="s">
        <v>125</v>
      </c>
      <c r="BM191" s="197" t="s">
        <v>219</v>
      </c>
    </row>
    <row r="192" spans="1:65" s="2" customFormat="1" ht="11.25">
      <c r="A192" s="34"/>
      <c r="B192" s="35"/>
      <c r="C192" s="36"/>
      <c r="D192" s="199" t="s">
        <v>127</v>
      </c>
      <c r="E192" s="36"/>
      <c r="F192" s="200" t="s">
        <v>218</v>
      </c>
      <c r="G192" s="36"/>
      <c r="H192" s="36"/>
      <c r="I192" s="201"/>
      <c r="J192" s="36"/>
      <c r="K192" s="36"/>
      <c r="L192" s="39"/>
      <c r="M192" s="202"/>
      <c r="N192" s="203"/>
      <c r="O192" s="71"/>
      <c r="P192" s="71"/>
      <c r="Q192" s="71"/>
      <c r="R192" s="71"/>
      <c r="S192" s="71"/>
      <c r="T192" s="72"/>
      <c r="U192" s="34"/>
      <c r="V192" s="34"/>
      <c r="W192" s="34"/>
      <c r="X192" s="34"/>
      <c r="Y192" s="34"/>
      <c r="Z192" s="34"/>
      <c r="AA192" s="34"/>
      <c r="AB192" s="34"/>
      <c r="AC192" s="34"/>
      <c r="AD192" s="34"/>
      <c r="AE192" s="34"/>
      <c r="AT192" s="17" t="s">
        <v>127</v>
      </c>
      <c r="AU192" s="17" t="s">
        <v>83</v>
      </c>
    </row>
    <row r="193" spans="1:65" s="13" customFormat="1" ht="11.25">
      <c r="B193" s="204"/>
      <c r="C193" s="205"/>
      <c r="D193" s="199" t="s">
        <v>128</v>
      </c>
      <c r="E193" s="206" t="s">
        <v>1</v>
      </c>
      <c r="F193" s="207" t="s">
        <v>220</v>
      </c>
      <c r="G193" s="205"/>
      <c r="H193" s="208">
        <v>5.55</v>
      </c>
      <c r="I193" s="209"/>
      <c r="J193" s="205"/>
      <c r="K193" s="205"/>
      <c r="L193" s="210"/>
      <c r="M193" s="211"/>
      <c r="N193" s="212"/>
      <c r="O193" s="212"/>
      <c r="P193" s="212"/>
      <c r="Q193" s="212"/>
      <c r="R193" s="212"/>
      <c r="S193" s="212"/>
      <c r="T193" s="213"/>
      <c r="AT193" s="214" t="s">
        <v>128</v>
      </c>
      <c r="AU193" s="214" t="s">
        <v>83</v>
      </c>
      <c r="AV193" s="13" t="s">
        <v>83</v>
      </c>
      <c r="AW193" s="13" t="s">
        <v>30</v>
      </c>
      <c r="AX193" s="13" t="s">
        <v>81</v>
      </c>
      <c r="AY193" s="214" t="s">
        <v>120</v>
      </c>
    </row>
    <row r="194" spans="1:65" s="2" customFormat="1" ht="24.2" customHeight="1">
      <c r="A194" s="34"/>
      <c r="B194" s="35"/>
      <c r="C194" s="228" t="s">
        <v>221</v>
      </c>
      <c r="D194" s="228" t="s">
        <v>159</v>
      </c>
      <c r="E194" s="229" t="s">
        <v>222</v>
      </c>
      <c r="F194" s="230" t="s">
        <v>223</v>
      </c>
      <c r="G194" s="231" t="s">
        <v>214</v>
      </c>
      <c r="H194" s="232">
        <v>4.625</v>
      </c>
      <c r="I194" s="233"/>
      <c r="J194" s="234">
        <f>ROUND(I194*H194,2)</f>
        <v>0</v>
      </c>
      <c r="K194" s="235"/>
      <c r="L194" s="236"/>
      <c r="M194" s="237" t="s">
        <v>1</v>
      </c>
      <c r="N194" s="238" t="s">
        <v>38</v>
      </c>
      <c r="O194" s="71"/>
      <c r="P194" s="195">
        <f>O194*H194</f>
        <v>0</v>
      </c>
      <c r="Q194" s="195">
        <v>1</v>
      </c>
      <c r="R194" s="195">
        <f>Q194*H194</f>
        <v>4.625</v>
      </c>
      <c r="S194" s="195">
        <v>0</v>
      </c>
      <c r="T194" s="196">
        <f>S194*H194</f>
        <v>0</v>
      </c>
      <c r="U194" s="34"/>
      <c r="V194" s="34"/>
      <c r="W194" s="34"/>
      <c r="X194" s="34"/>
      <c r="Y194" s="34"/>
      <c r="Z194" s="34"/>
      <c r="AA194" s="34"/>
      <c r="AB194" s="34"/>
      <c r="AC194" s="34"/>
      <c r="AD194" s="34"/>
      <c r="AE194" s="34"/>
      <c r="AR194" s="197" t="s">
        <v>158</v>
      </c>
      <c r="AT194" s="197" t="s">
        <v>159</v>
      </c>
      <c r="AU194" s="197" t="s">
        <v>83</v>
      </c>
      <c r="AY194" s="17" t="s">
        <v>120</v>
      </c>
      <c r="BE194" s="198">
        <f>IF(N194="základní",J194,0)</f>
        <v>0</v>
      </c>
      <c r="BF194" s="198">
        <f>IF(N194="snížená",J194,0)</f>
        <v>0</v>
      </c>
      <c r="BG194" s="198">
        <f>IF(N194="zákl. přenesená",J194,0)</f>
        <v>0</v>
      </c>
      <c r="BH194" s="198">
        <f>IF(N194="sníž. přenesená",J194,0)</f>
        <v>0</v>
      </c>
      <c r="BI194" s="198">
        <f>IF(N194="nulová",J194,0)</f>
        <v>0</v>
      </c>
      <c r="BJ194" s="17" t="s">
        <v>81</v>
      </c>
      <c r="BK194" s="198">
        <f>ROUND(I194*H194,2)</f>
        <v>0</v>
      </c>
      <c r="BL194" s="17" t="s">
        <v>125</v>
      </c>
      <c r="BM194" s="197" t="s">
        <v>224</v>
      </c>
    </row>
    <row r="195" spans="1:65" s="2" customFormat="1" ht="11.25">
      <c r="A195" s="34"/>
      <c r="B195" s="35"/>
      <c r="C195" s="36"/>
      <c r="D195" s="199" t="s">
        <v>127</v>
      </c>
      <c r="E195" s="36"/>
      <c r="F195" s="200" t="s">
        <v>223</v>
      </c>
      <c r="G195" s="36"/>
      <c r="H195" s="36"/>
      <c r="I195" s="201"/>
      <c r="J195" s="36"/>
      <c r="K195" s="36"/>
      <c r="L195" s="39"/>
      <c r="M195" s="202"/>
      <c r="N195" s="203"/>
      <c r="O195" s="71"/>
      <c r="P195" s="71"/>
      <c r="Q195" s="71"/>
      <c r="R195" s="71"/>
      <c r="S195" s="71"/>
      <c r="T195" s="72"/>
      <c r="U195" s="34"/>
      <c r="V195" s="34"/>
      <c r="W195" s="34"/>
      <c r="X195" s="34"/>
      <c r="Y195" s="34"/>
      <c r="Z195" s="34"/>
      <c r="AA195" s="34"/>
      <c r="AB195" s="34"/>
      <c r="AC195" s="34"/>
      <c r="AD195" s="34"/>
      <c r="AE195" s="34"/>
      <c r="AT195" s="17" t="s">
        <v>127</v>
      </c>
      <c r="AU195" s="17" t="s">
        <v>83</v>
      </c>
    </row>
    <row r="196" spans="1:65" s="13" customFormat="1" ht="11.25">
      <c r="B196" s="204"/>
      <c r="C196" s="205"/>
      <c r="D196" s="199" t="s">
        <v>128</v>
      </c>
      <c r="E196" s="206" t="s">
        <v>1</v>
      </c>
      <c r="F196" s="207" t="s">
        <v>225</v>
      </c>
      <c r="G196" s="205"/>
      <c r="H196" s="208">
        <v>4.625</v>
      </c>
      <c r="I196" s="209"/>
      <c r="J196" s="205"/>
      <c r="K196" s="205"/>
      <c r="L196" s="210"/>
      <c r="M196" s="211"/>
      <c r="N196" s="212"/>
      <c r="O196" s="212"/>
      <c r="P196" s="212"/>
      <c r="Q196" s="212"/>
      <c r="R196" s="212"/>
      <c r="S196" s="212"/>
      <c r="T196" s="213"/>
      <c r="AT196" s="214" t="s">
        <v>128</v>
      </c>
      <c r="AU196" s="214" t="s">
        <v>83</v>
      </c>
      <c r="AV196" s="13" t="s">
        <v>83</v>
      </c>
      <c r="AW196" s="13" t="s">
        <v>30</v>
      </c>
      <c r="AX196" s="13" t="s">
        <v>81</v>
      </c>
      <c r="AY196" s="214" t="s">
        <v>120</v>
      </c>
    </row>
    <row r="197" spans="1:65" s="2" customFormat="1" ht="24.2" customHeight="1">
      <c r="A197" s="34"/>
      <c r="B197" s="35"/>
      <c r="C197" s="185" t="s">
        <v>226</v>
      </c>
      <c r="D197" s="185" t="s">
        <v>121</v>
      </c>
      <c r="E197" s="186" t="s">
        <v>227</v>
      </c>
      <c r="F197" s="187" t="s">
        <v>228</v>
      </c>
      <c r="G197" s="188" t="s">
        <v>192</v>
      </c>
      <c r="H197" s="189">
        <v>37</v>
      </c>
      <c r="I197" s="190"/>
      <c r="J197" s="191">
        <f>ROUND(I197*H197,2)</f>
        <v>0</v>
      </c>
      <c r="K197" s="192"/>
      <c r="L197" s="39"/>
      <c r="M197" s="193" t="s">
        <v>1</v>
      </c>
      <c r="N197" s="194" t="s">
        <v>38</v>
      </c>
      <c r="O197" s="71"/>
      <c r="P197" s="195">
        <f>O197*H197</f>
        <v>0</v>
      </c>
      <c r="Q197" s="195">
        <v>0</v>
      </c>
      <c r="R197" s="195">
        <f>Q197*H197</f>
        <v>0</v>
      </c>
      <c r="S197" s="195">
        <v>0</v>
      </c>
      <c r="T197" s="196">
        <f>S197*H197</f>
        <v>0</v>
      </c>
      <c r="U197" s="34"/>
      <c r="V197" s="34"/>
      <c r="W197" s="34"/>
      <c r="X197" s="34"/>
      <c r="Y197" s="34"/>
      <c r="Z197" s="34"/>
      <c r="AA197" s="34"/>
      <c r="AB197" s="34"/>
      <c r="AC197" s="34"/>
      <c r="AD197" s="34"/>
      <c r="AE197" s="34"/>
      <c r="AR197" s="197" t="s">
        <v>125</v>
      </c>
      <c r="AT197" s="197" t="s">
        <v>121</v>
      </c>
      <c r="AU197" s="197" t="s">
        <v>83</v>
      </c>
      <c r="AY197" s="17" t="s">
        <v>120</v>
      </c>
      <c r="BE197" s="198">
        <f>IF(N197="základní",J197,0)</f>
        <v>0</v>
      </c>
      <c r="BF197" s="198">
        <f>IF(N197="snížená",J197,0)</f>
        <v>0</v>
      </c>
      <c r="BG197" s="198">
        <f>IF(N197="zákl. přenesená",J197,0)</f>
        <v>0</v>
      </c>
      <c r="BH197" s="198">
        <f>IF(N197="sníž. přenesená",J197,0)</f>
        <v>0</v>
      </c>
      <c r="BI197" s="198">
        <f>IF(N197="nulová",J197,0)</f>
        <v>0</v>
      </c>
      <c r="BJ197" s="17" t="s">
        <v>81</v>
      </c>
      <c r="BK197" s="198">
        <f>ROUND(I197*H197,2)</f>
        <v>0</v>
      </c>
      <c r="BL197" s="17" t="s">
        <v>125</v>
      </c>
      <c r="BM197" s="197" t="s">
        <v>229</v>
      </c>
    </row>
    <row r="198" spans="1:65" s="2" customFormat="1" ht="19.5">
      <c r="A198" s="34"/>
      <c r="B198" s="35"/>
      <c r="C198" s="36"/>
      <c r="D198" s="199" t="s">
        <v>127</v>
      </c>
      <c r="E198" s="36"/>
      <c r="F198" s="200" t="s">
        <v>228</v>
      </c>
      <c r="G198" s="36"/>
      <c r="H198" s="36"/>
      <c r="I198" s="201"/>
      <c r="J198" s="36"/>
      <c r="K198" s="36"/>
      <c r="L198" s="39"/>
      <c r="M198" s="202"/>
      <c r="N198" s="203"/>
      <c r="O198" s="71"/>
      <c r="P198" s="71"/>
      <c r="Q198" s="71"/>
      <c r="R198" s="71"/>
      <c r="S198" s="71"/>
      <c r="T198" s="72"/>
      <c r="U198" s="34"/>
      <c r="V198" s="34"/>
      <c r="W198" s="34"/>
      <c r="X198" s="34"/>
      <c r="Y198" s="34"/>
      <c r="Z198" s="34"/>
      <c r="AA198" s="34"/>
      <c r="AB198" s="34"/>
      <c r="AC198" s="34"/>
      <c r="AD198" s="34"/>
      <c r="AE198" s="34"/>
      <c r="AT198" s="17" t="s">
        <v>127</v>
      </c>
      <c r="AU198" s="17" t="s">
        <v>83</v>
      </c>
    </row>
    <row r="199" spans="1:65" s="13" customFormat="1" ht="11.25">
      <c r="B199" s="204"/>
      <c r="C199" s="205"/>
      <c r="D199" s="199" t="s">
        <v>128</v>
      </c>
      <c r="E199" s="206" t="s">
        <v>1</v>
      </c>
      <c r="F199" s="207" t="s">
        <v>204</v>
      </c>
      <c r="G199" s="205"/>
      <c r="H199" s="208">
        <v>37</v>
      </c>
      <c r="I199" s="209"/>
      <c r="J199" s="205"/>
      <c r="K199" s="205"/>
      <c r="L199" s="210"/>
      <c r="M199" s="211"/>
      <c r="N199" s="212"/>
      <c r="O199" s="212"/>
      <c r="P199" s="212"/>
      <c r="Q199" s="212"/>
      <c r="R199" s="212"/>
      <c r="S199" s="212"/>
      <c r="T199" s="213"/>
      <c r="AT199" s="214" t="s">
        <v>128</v>
      </c>
      <c r="AU199" s="214" t="s">
        <v>83</v>
      </c>
      <c r="AV199" s="13" t="s">
        <v>83</v>
      </c>
      <c r="AW199" s="13" t="s">
        <v>30</v>
      </c>
      <c r="AX199" s="13" t="s">
        <v>81</v>
      </c>
      <c r="AY199" s="214" t="s">
        <v>120</v>
      </c>
    </row>
    <row r="200" spans="1:65" s="2" customFormat="1" ht="14.45" customHeight="1">
      <c r="A200" s="34"/>
      <c r="B200" s="35"/>
      <c r="C200" s="228" t="s">
        <v>230</v>
      </c>
      <c r="D200" s="228" t="s">
        <v>159</v>
      </c>
      <c r="E200" s="229" t="s">
        <v>231</v>
      </c>
      <c r="F200" s="230" t="s">
        <v>232</v>
      </c>
      <c r="G200" s="231" t="s">
        <v>162</v>
      </c>
      <c r="H200" s="232">
        <v>2</v>
      </c>
      <c r="I200" s="233"/>
      <c r="J200" s="234">
        <f>ROUND(I200*H200,2)</f>
        <v>0</v>
      </c>
      <c r="K200" s="235"/>
      <c r="L200" s="236"/>
      <c r="M200" s="237" t="s">
        <v>1</v>
      </c>
      <c r="N200" s="238" t="s">
        <v>38</v>
      </c>
      <c r="O200" s="71"/>
      <c r="P200" s="195">
        <f>O200*H200</f>
        <v>0</v>
      </c>
      <c r="Q200" s="195">
        <v>2E-3</v>
      </c>
      <c r="R200" s="195">
        <f>Q200*H200</f>
        <v>4.0000000000000001E-3</v>
      </c>
      <c r="S200" s="195">
        <v>0</v>
      </c>
      <c r="T200" s="196">
        <f>S200*H200</f>
        <v>0</v>
      </c>
      <c r="U200" s="34"/>
      <c r="V200" s="34"/>
      <c r="W200" s="34"/>
      <c r="X200" s="34"/>
      <c r="Y200" s="34"/>
      <c r="Z200" s="34"/>
      <c r="AA200" s="34"/>
      <c r="AB200" s="34"/>
      <c r="AC200" s="34"/>
      <c r="AD200" s="34"/>
      <c r="AE200" s="34"/>
      <c r="AR200" s="197" t="s">
        <v>158</v>
      </c>
      <c r="AT200" s="197" t="s">
        <v>159</v>
      </c>
      <c r="AU200" s="197" t="s">
        <v>83</v>
      </c>
      <c r="AY200" s="17" t="s">
        <v>120</v>
      </c>
      <c r="BE200" s="198">
        <f>IF(N200="základní",J200,0)</f>
        <v>0</v>
      </c>
      <c r="BF200" s="198">
        <f>IF(N200="snížená",J200,0)</f>
        <v>0</v>
      </c>
      <c r="BG200" s="198">
        <f>IF(N200="zákl. přenesená",J200,0)</f>
        <v>0</v>
      </c>
      <c r="BH200" s="198">
        <f>IF(N200="sníž. přenesená",J200,0)</f>
        <v>0</v>
      </c>
      <c r="BI200" s="198">
        <f>IF(N200="nulová",J200,0)</f>
        <v>0</v>
      </c>
      <c r="BJ200" s="17" t="s">
        <v>81</v>
      </c>
      <c r="BK200" s="198">
        <f>ROUND(I200*H200,2)</f>
        <v>0</v>
      </c>
      <c r="BL200" s="17" t="s">
        <v>125</v>
      </c>
      <c r="BM200" s="197" t="s">
        <v>233</v>
      </c>
    </row>
    <row r="201" spans="1:65" s="2" customFormat="1" ht="11.25">
      <c r="A201" s="34"/>
      <c r="B201" s="35"/>
      <c r="C201" s="36"/>
      <c r="D201" s="199" t="s">
        <v>127</v>
      </c>
      <c r="E201" s="36"/>
      <c r="F201" s="200" t="s">
        <v>232</v>
      </c>
      <c r="G201" s="36"/>
      <c r="H201" s="36"/>
      <c r="I201" s="201"/>
      <c r="J201" s="36"/>
      <c r="K201" s="36"/>
      <c r="L201" s="39"/>
      <c r="M201" s="202"/>
      <c r="N201" s="203"/>
      <c r="O201" s="71"/>
      <c r="P201" s="71"/>
      <c r="Q201" s="71"/>
      <c r="R201" s="71"/>
      <c r="S201" s="71"/>
      <c r="T201" s="72"/>
      <c r="U201" s="34"/>
      <c r="V201" s="34"/>
      <c r="W201" s="34"/>
      <c r="X201" s="34"/>
      <c r="Y201" s="34"/>
      <c r="Z201" s="34"/>
      <c r="AA201" s="34"/>
      <c r="AB201" s="34"/>
      <c r="AC201" s="34"/>
      <c r="AD201" s="34"/>
      <c r="AE201" s="34"/>
      <c r="AT201" s="17" t="s">
        <v>127</v>
      </c>
      <c r="AU201" s="17" t="s">
        <v>83</v>
      </c>
    </row>
    <row r="202" spans="1:65" s="13" customFormat="1" ht="11.25">
      <c r="B202" s="204"/>
      <c r="C202" s="205"/>
      <c r="D202" s="199" t="s">
        <v>128</v>
      </c>
      <c r="E202" s="206" t="s">
        <v>1</v>
      </c>
      <c r="F202" s="207" t="s">
        <v>83</v>
      </c>
      <c r="G202" s="205"/>
      <c r="H202" s="208">
        <v>2</v>
      </c>
      <c r="I202" s="209"/>
      <c r="J202" s="205"/>
      <c r="K202" s="205"/>
      <c r="L202" s="210"/>
      <c r="M202" s="211"/>
      <c r="N202" s="212"/>
      <c r="O202" s="212"/>
      <c r="P202" s="212"/>
      <c r="Q202" s="212"/>
      <c r="R202" s="212"/>
      <c r="S202" s="212"/>
      <c r="T202" s="213"/>
      <c r="AT202" s="214" t="s">
        <v>128</v>
      </c>
      <c r="AU202" s="214" t="s">
        <v>83</v>
      </c>
      <c r="AV202" s="13" t="s">
        <v>83</v>
      </c>
      <c r="AW202" s="13" t="s">
        <v>30</v>
      </c>
      <c r="AX202" s="13" t="s">
        <v>81</v>
      </c>
      <c r="AY202" s="214" t="s">
        <v>120</v>
      </c>
    </row>
    <row r="203" spans="1:65" s="12" customFormat="1" ht="22.9" customHeight="1">
      <c r="B203" s="171"/>
      <c r="C203" s="172"/>
      <c r="D203" s="173" t="s">
        <v>72</v>
      </c>
      <c r="E203" s="226" t="s">
        <v>234</v>
      </c>
      <c r="F203" s="226" t="s">
        <v>235</v>
      </c>
      <c r="G203" s="172"/>
      <c r="H203" s="172"/>
      <c r="I203" s="175"/>
      <c r="J203" s="227">
        <f>BK203</f>
        <v>0</v>
      </c>
      <c r="K203" s="172"/>
      <c r="L203" s="177"/>
      <c r="M203" s="178"/>
      <c r="N203" s="179"/>
      <c r="O203" s="179"/>
      <c r="P203" s="180">
        <f>SUM(P204:P263)</f>
        <v>0</v>
      </c>
      <c r="Q203" s="179"/>
      <c r="R203" s="180">
        <f>SUM(R204:R263)</f>
        <v>13.8247</v>
      </c>
      <c r="S203" s="179"/>
      <c r="T203" s="181">
        <f>SUM(T204:T263)</f>
        <v>0</v>
      </c>
      <c r="AR203" s="182" t="s">
        <v>81</v>
      </c>
      <c r="AT203" s="183" t="s">
        <v>72</v>
      </c>
      <c r="AU203" s="183" t="s">
        <v>81</v>
      </c>
      <c r="AY203" s="182" t="s">
        <v>120</v>
      </c>
      <c r="BK203" s="184">
        <f>SUM(BK204:BK263)</f>
        <v>0</v>
      </c>
    </row>
    <row r="204" spans="1:65" s="2" customFormat="1" ht="24.2" customHeight="1">
      <c r="A204" s="34"/>
      <c r="B204" s="35"/>
      <c r="C204" s="185" t="s">
        <v>236</v>
      </c>
      <c r="D204" s="185" t="s">
        <v>121</v>
      </c>
      <c r="E204" s="186" t="s">
        <v>153</v>
      </c>
      <c r="F204" s="187" t="s">
        <v>154</v>
      </c>
      <c r="G204" s="188" t="s">
        <v>155</v>
      </c>
      <c r="H204" s="189">
        <v>6.0000000000000001E-3</v>
      </c>
      <c r="I204" s="190"/>
      <c r="J204" s="191">
        <f>ROUND(I204*H204,2)</f>
        <v>0</v>
      </c>
      <c r="K204" s="192"/>
      <c r="L204" s="39"/>
      <c r="M204" s="193" t="s">
        <v>1</v>
      </c>
      <c r="N204" s="194" t="s">
        <v>38</v>
      </c>
      <c r="O204" s="71"/>
      <c r="P204" s="195">
        <f>O204*H204</f>
        <v>0</v>
      </c>
      <c r="Q204" s="195">
        <v>0</v>
      </c>
      <c r="R204" s="195">
        <f>Q204*H204</f>
        <v>0</v>
      </c>
      <c r="S204" s="195">
        <v>0</v>
      </c>
      <c r="T204" s="196">
        <f>S204*H204</f>
        <v>0</v>
      </c>
      <c r="U204" s="34"/>
      <c r="V204" s="34"/>
      <c r="W204" s="34"/>
      <c r="X204" s="34"/>
      <c r="Y204" s="34"/>
      <c r="Z204" s="34"/>
      <c r="AA204" s="34"/>
      <c r="AB204" s="34"/>
      <c r="AC204" s="34"/>
      <c r="AD204" s="34"/>
      <c r="AE204" s="34"/>
      <c r="AR204" s="197" t="s">
        <v>125</v>
      </c>
      <c r="AT204" s="197" t="s">
        <v>121</v>
      </c>
      <c r="AU204" s="197" t="s">
        <v>83</v>
      </c>
      <c r="AY204" s="17" t="s">
        <v>120</v>
      </c>
      <c r="BE204" s="198">
        <f>IF(N204="základní",J204,0)</f>
        <v>0</v>
      </c>
      <c r="BF204" s="198">
        <f>IF(N204="snížená",J204,0)</f>
        <v>0</v>
      </c>
      <c r="BG204" s="198">
        <f>IF(N204="zákl. přenesená",J204,0)</f>
        <v>0</v>
      </c>
      <c r="BH204" s="198">
        <f>IF(N204="sníž. přenesená",J204,0)</f>
        <v>0</v>
      </c>
      <c r="BI204" s="198">
        <f>IF(N204="nulová",J204,0)</f>
        <v>0</v>
      </c>
      <c r="BJ204" s="17" t="s">
        <v>81</v>
      </c>
      <c r="BK204" s="198">
        <f>ROUND(I204*H204,2)</f>
        <v>0</v>
      </c>
      <c r="BL204" s="17" t="s">
        <v>125</v>
      </c>
      <c r="BM204" s="197" t="s">
        <v>237</v>
      </c>
    </row>
    <row r="205" spans="1:65" s="2" customFormat="1" ht="19.5">
      <c r="A205" s="34"/>
      <c r="B205" s="35"/>
      <c r="C205" s="36"/>
      <c r="D205" s="199" t="s">
        <v>127</v>
      </c>
      <c r="E205" s="36"/>
      <c r="F205" s="200" t="s">
        <v>154</v>
      </c>
      <c r="G205" s="36"/>
      <c r="H205" s="36"/>
      <c r="I205" s="201"/>
      <c r="J205" s="36"/>
      <c r="K205" s="36"/>
      <c r="L205" s="39"/>
      <c r="M205" s="202"/>
      <c r="N205" s="203"/>
      <c r="O205" s="71"/>
      <c r="P205" s="71"/>
      <c r="Q205" s="71"/>
      <c r="R205" s="71"/>
      <c r="S205" s="71"/>
      <c r="T205" s="72"/>
      <c r="U205" s="34"/>
      <c r="V205" s="34"/>
      <c r="W205" s="34"/>
      <c r="X205" s="34"/>
      <c r="Y205" s="34"/>
      <c r="Z205" s="34"/>
      <c r="AA205" s="34"/>
      <c r="AB205" s="34"/>
      <c r="AC205" s="34"/>
      <c r="AD205" s="34"/>
      <c r="AE205" s="34"/>
      <c r="AT205" s="17" t="s">
        <v>127</v>
      </c>
      <c r="AU205" s="17" t="s">
        <v>83</v>
      </c>
    </row>
    <row r="206" spans="1:65" s="13" customFormat="1" ht="11.25">
      <c r="B206" s="204"/>
      <c r="C206" s="205"/>
      <c r="D206" s="199" t="s">
        <v>128</v>
      </c>
      <c r="E206" s="206" t="s">
        <v>1</v>
      </c>
      <c r="F206" s="207" t="s">
        <v>238</v>
      </c>
      <c r="G206" s="205"/>
      <c r="H206" s="208">
        <v>6.0000000000000001E-3</v>
      </c>
      <c r="I206" s="209"/>
      <c r="J206" s="205"/>
      <c r="K206" s="205"/>
      <c r="L206" s="210"/>
      <c r="M206" s="211"/>
      <c r="N206" s="212"/>
      <c r="O206" s="212"/>
      <c r="P206" s="212"/>
      <c r="Q206" s="212"/>
      <c r="R206" s="212"/>
      <c r="S206" s="212"/>
      <c r="T206" s="213"/>
      <c r="AT206" s="214" t="s">
        <v>128</v>
      </c>
      <c r="AU206" s="214" t="s">
        <v>83</v>
      </c>
      <c r="AV206" s="13" t="s">
        <v>83</v>
      </c>
      <c r="AW206" s="13" t="s">
        <v>30</v>
      </c>
      <c r="AX206" s="13" t="s">
        <v>81</v>
      </c>
      <c r="AY206" s="214" t="s">
        <v>120</v>
      </c>
    </row>
    <row r="207" spans="1:65" s="2" customFormat="1" ht="24.2" customHeight="1">
      <c r="A207" s="34"/>
      <c r="B207" s="35"/>
      <c r="C207" s="228" t="s">
        <v>239</v>
      </c>
      <c r="D207" s="228" t="s">
        <v>159</v>
      </c>
      <c r="E207" s="229" t="s">
        <v>160</v>
      </c>
      <c r="F207" s="230" t="s">
        <v>161</v>
      </c>
      <c r="G207" s="231" t="s">
        <v>162</v>
      </c>
      <c r="H207" s="232">
        <v>11</v>
      </c>
      <c r="I207" s="233"/>
      <c r="J207" s="234">
        <f>ROUND(I207*H207,2)</f>
        <v>0</v>
      </c>
      <c r="K207" s="235"/>
      <c r="L207" s="236"/>
      <c r="M207" s="237" t="s">
        <v>1</v>
      </c>
      <c r="N207" s="238" t="s">
        <v>38</v>
      </c>
      <c r="O207" s="71"/>
      <c r="P207" s="195">
        <f>O207*H207</f>
        <v>0</v>
      </c>
      <c r="Q207" s="195">
        <v>0.27500000000000002</v>
      </c>
      <c r="R207" s="195">
        <f>Q207*H207</f>
        <v>3.0250000000000004</v>
      </c>
      <c r="S207" s="195">
        <v>0</v>
      </c>
      <c r="T207" s="196">
        <f>S207*H207</f>
        <v>0</v>
      </c>
      <c r="U207" s="34"/>
      <c r="V207" s="34"/>
      <c r="W207" s="34"/>
      <c r="X207" s="34"/>
      <c r="Y207" s="34"/>
      <c r="Z207" s="34"/>
      <c r="AA207" s="34"/>
      <c r="AB207" s="34"/>
      <c r="AC207" s="34"/>
      <c r="AD207" s="34"/>
      <c r="AE207" s="34"/>
      <c r="AR207" s="197" t="s">
        <v>158</v>
      </c>
      <c r="AT207" s="197" t="s">
        <v>159</v>
      </c>
      <c r="AU207" s="197" t="s">
        <v>83</v>
      </c>
      <c r="AY207" s="17" t="s">
        <v>120</v>
      </c>
      <c r="BE207" s="198">
        <f>IF(N207="základní",J207,0)</f>
        <v>0</v>
      </c>
      <c r="BF207" s="198">
        <f>IF(N207="snížená",J207,0)</f>
        <v>0</v>
      </c>
      <c r="BG207" s="198">
        <f>IF(N207="zákl. přenesená",J207,0)</f>
        <v>0</v>
      </c>
      <c r="BH207" s="198">
        <f>IF(N207="sníž. přenesená",J207,0)</f>
        <v>0</v>
      </c>
      <c r="BI207" s="198">
        <f>IF(N207="nulová",J207,0)</f>
        <v>0</v>
      </c>
      <c r="BJ207" s="17" t="s">
        <v>81</v>
      </c>
      <c r="BK207" s="198">
        <f>ROUND(I207*H207,2)</f>
        <v>0</v>
      </c>
      <c r="BL207" s="17" t="s">
        <v>125</v>
      </c>
      <c r="BM207" s="197" t="s">
        <v>240</v>
      </c>
    </row>
    <row r="208" spans="1:65" s="2" customFormat="1" ht="19.5">
      <c r="A208" s="34"/>
      <c r="B208" s="35"/>
      <c r="C208" s="36"/>
      <c r="D208" s="199" t="s">
        <v>127</v>
      </c>
      <c r="E208" s="36"/>
      <c r="F208" s="200" t="s">
        <v>161</v>
      </c>
      <c r="G208" s="36"/>
      <c r="H208" s="36"/>
      <c r="I208" s="201"/>
      <c r="J208" s="36"/>
      <c r="K208" s="36"/>
      <c r="L208" s="39"/>
      <c r="M208" s="202"/>
      <c r="N208" s="203"/>
      <c r="O208" s="71"/>
      <c r="P208" s="71"/>
      <c r="Q208" s="71"/>
      <c r="R208" s="71"/>
      <c r="S208" s="71"/>
      <c r="T208" s="72"/>
      <c r="U208" s="34"/>
      <c r="V208" s="34"/>
      <c r="W208" s="34"/>
      <c r="X208" s="34"/>
      <c r="Y208" s="34"/>
      <c r="Z208" s="34"/>
      <c r="AA208" s="34"/>
      <c r="AB208" s="34"/>
      <c r="AC208" s="34"/>
      <c r="AD208" s="34"/>
      <c r="AE208" s="34"/>
      <c r="AT208" s="17" t="s">
        <v>127</v>
      </c>
      <c r="AU208" s="17" t="s">
        <v>83</v>
      </c>
    </row>
    <row r="209" spans="1:65" s="13" customFormat="1" ht="11.25">
      <c r="B209" s="204"/>
      <c r="C209" s="205"/>
      <c r="D209" s="199" t="s">
        <v>128</v>
      </c>
      <c r="E209" s="206" t="s">
        <v>1</v>
      </c>
      <c r="F209" s="207" t="s">
        <v>241</v>
      </c>
      <c r="G209" s="205"/>
      <c r="H209" s="208">
        <v>11</v>
      </c>
      <c r="I209" s="209"/>
      <c r="J209" s="205"/>
      <c r="K209" s="205"/>
      <c r="L209" s="210"/>
      <c r="M209" s="211"/>
      <c r="N209" s="212"/>
      <c r="O209" s="212"/>
      <c r="P209" s="212"/>
      <c r="Q209" s="212"/>
      <c r="R209" s="212"/>
      <c r="S209" s="212"/>
      <c r="T209" s="213"/>
      <c r="AT209" s="214" t="s">
        <v>128</v>
      </c>
      <c r="AU209" s="214" t="s">
        <v>83</v>
      </c>
      <c r="AV209" s="13" t="s">
        <v>83</v>
      </c>
      <c r="AW209" s="13" t="s">
        <v>30</v>
      </c>
      <c r="AX209" s="13" t="s">
        <v>81</v>
      </c>
      <c r="AY209" s="214" t="s">
        <v>120</v>
      </c>
    </row>
    <row r="210" spans="1:65" s="2" customFormat="1" ht="24.2" customHeight="1">
      <c r="A210" s="34"/>
      <c r="B210" s="35"/>
      <c r="C210" s="185" t="s">
        <v>242</v>
      </c>
      <c r="D210" s="185" t="s">
        <v>121</v>
      </c>
      <c r="E210" s="186" t="s">
        <v>165</v>
      </c>
      <c r="F210" s="187" t="s">
        <v>166</v>
      </c>
      <c r="G210" s="188" t="s">
        <v>155</v>
      </c>
      <c r="H210" s="189">
        <v>6.0000000000000001E-3</v>
      </c>
      <c r="I210" s="190"/>
      <c r="J210" s="191">
        <f>ROUND(I210*H210,2)</f>
        <v>0</v>
      </c>
      <c r="K210" s="192"/>
      <c r="L210" s="39"/>
      <c r="M210" s="193" t="s">
        <v>1</v>
      </c>
      <c r="N210" s="194" t="s">
        <v>38</v>
      </c>
      <c r="O210" s="71"/>
      <c r="P210" s="195">
        <f>O210*H210</f>
        <v>0</v>
      </c>
      <c r="Q210" s="195">
        <v>0</v>
      </c>
      <c r="R210" s="195">
        <f>Q210*H210</f>
        <v>0</v>
      </c>
      <c r="S210" s="195">
        <v>0</v>
      </c>
      <c r="T210" s="196">
        <f>S210*H210</f>
        <v>0</v>
      </c>
      <c r="U210" s="34"/>
      <c r="V210" s="34"/>
      <c r="W210" s="34"/>
      <c r="X210" s="34"/>
      <c r="Y210" s="34"/>
      <c r="Z210" s="34"/>
      <c r="AA210" s="34"/>
      <c r="AB210" s="34"/>
      <c r="AC210" s="34"/>
      <c r="AD210" s="34"/>
      <c r="AE210" s="34"/>
      <c r="AR210" s="197" t="s">
        <v>125</v>
      </c>
      <c r="AT210" s="197" t="s">
        <v>121</v>
      </c>
      <c r="AU210" s="197" t="s">
        <v>83</v>
      </c>
      <c r="AY210" s="17" t="s">
        <v>120</v>
      </c>
      <c r="BE210" s="198">
        <f>IF(N210="základní",J210,0)</f>
        <v>0</v>
      </c>
      <c r="BF210" s="198">
        <f>IF(N210="snížená",J210,0)</f>
        <v>0</v>
      </c>
      <c r="BG210" s="198">
        <f>IF(N210="zákl. přenesená",J210,0)</f>
        <v>0</v>
      </c>
      <c r="BH210" s="198">
        <f>IF(N210="sníž. přenesená",J210,0)</f>
        <v>0</v>
      </c>
      <c r="BI210" s="198">
        <f>IF(N210="nulová",J210,0)</f>
        <v>0</v>
      </c>
      <c r="BJ210" s="17" t="s">
        <v>81</v>
      </c>
      <c r="BK210" s="198">
        <f>ROUND(I210*H210,2)</f>
        <v>0</v>
      </c>
      <c r="BL210" s="17" t="s">
        <v>125</v>
      </c>
      <c r="BM210" s="197" t="s">
        <v>243</v>
      </c>
    </row>
    <row r="211" spans="1:65" s="2" customFormat="1" ht="19.5">
      <c r="A211" s="34"/>
      <c r="B211" s="35"/>
      <c r="C211" s="36"/>
      <c r="D211" s="199" t="s">
        <v>127</v>
      </c>
      <c r="E211" s="36"/>
      <c r="F211" s="200" t="s">
        <v>166</v>
      </c>
      <c r="G211" s="36"/>
      <c r="H211" s="36"/>
      <c r="I211" s="201"/>
      <c r="J211" s="36"/>
      <c r="K211" s="36"/>
      <c r="L211" s="39"/>
      <c r="M211" s="202"/>
      <c r="N211" s="203"/>
      <c r="O211" s="71"/>
      <c r="P211" s="71"/>
      <c r="Q211" s="71"/>
      <c r="R211" s="71"/>
      <c r="S211" s="71"/>
      <c r="T211" s="72"/>
      <c r="U211" s="34"/>
      <c r="V211" s="34"/>
      <c r="W211" s="34"/>
      <c r="X211" s="34"/>
      <c r="Y211" s="34"/>
      <c r="Z211" s="34"/>
      <c r="AA211" s="34"/>
      <c r="AB211" s="34"/>
      <c r="AC211" s="34"/>
      <c r="AD211" s="34"/>
      <c r="AE211" s="34"/>
      <c r="AT211" s="17" t="s">
        <v>127</v>
      </c>
      <c r="AU211" s="17" t="s">
        <v>83</v>
      </c>
    </row>
    <row r="212" spans="1:65" s="13" customFormat="1" ht="11.25">
      <c r="B212" s="204"/>
      <c r="C212" s="205"/>
      <c r="D212" s="199" t="s">
        <v>128</v>
      </c>
      <c r="E212" s="206" t="s">
        <v>1</v>
      </c>
      <c r="F212" s="207" t="s">
        <v>238</v>
      </c>
      <c r="G212" s="205"/>
      <c r="H212" s="208">
        <v>6.0000000000000001E-3</v>
      </c>
      <c r="I212" s="209"/>
      <c r="J212" s="205"/>
      <c r="K212" s="205"/>
      <c r="L212" s="210"/>
      <c r="M212" s="211"/>
      <c r="N212" s="212"/>
      <c r="O212" s="212"/>
      <c r="P212" s="212"/>
      <c r="Q212" s="212"/>
      <c r="R212" s="212"/>
      <c r="S212" s="212"/>
      <c r="T212" s="213"/>
      <c r="AT212" s="214" t="s">
        <v>128</v>
      </c>
      <c r="AU212" s="214" t="s">
        <v>83</v>
      </c>
      <c r="AV212" s="13" t="s">
        <v>83</v>
      </c>
      <c r="AW212" s="13" t="s">
        <v>30</v>
      </c>
      <c r="AX212" s="13" t="s">
        <v>81</v>
      </c>
      <c r="AY212" s="214" t="s">
        <v>120</v>
      </c>
    </row>
    <row r="213" spans="1:65" s="2" customFormat="1" ht="14.45" customHeight="1">
      <c r="A213" s="34"/>
      <c r="B213" s="35"/>
      <c r="C213" s="185" t="s">
        <v>244</v>
      </c>
      <c r="D213" s="185" t="s">
        <v>121</v>
      </c>
      <c r="E213" s="186" t="s">
        <v>169</v>
      </c>
      <c r="F213" s="187" t="s">
        <v>170</v>
      </c>
      <c r="G213" s="188" t="s">
        <v>162</v>
      </c>
      <c r="H213" s="189">
        <v>2</v>
      </c>
      <c r="I213" s="190"/>
      <c r="J213" s="191">
        <f>ROUND(I213*H213,2)</f>
        <v>0</v>
      </c>
      <c r="K213" s="192"/>
      <c r="L213" s="39"/>
      <c r="M213" s="193" t="s">
        <v>1</v>
      </c>
      <c r="N213" s="194" t="s">
        <v>38</v>
      </c>
      <c r="O213" s="71"/>
      <c r="P213" s="195">
        <f>O213*H213</f>
        <v>0</v>
      </c>
      <c r="Q213" s="195">
        <v>0</v>
      </c>
      <c r="R213" s="195">
        <f>Q213*H213</f>
        <v>0</v>
      </c>
      <c r="S213" s="195">
        <v>0</v>
      </c>
      <c r="T213" s="196">
        <f>S213*H213</f>
        <v>0</v>
      </c>
      <c r="U213" s="34"/>
      <c r="V213" s="34"/>
      <c r="W213" s="34"/>
      <c r="X213" s="34"/>
      <c r="Y213" s="34"/>
      <c r="Z213" s="34"/>
      <c r="AA213" s="34"/>
      <c r="AB213" s="34"/>
      <c r="AC213" s="34"/>
      <c r="AD213" s="34"/>
      <c r="AE213" s="34"/>
      <c r="AR213" s="197" t="s">
        <v>125</v>
      </c>
      <c r="AT213" s="197" t="s">
        <v>121</v>
      </c>
      <c r="AU213" s="197" t="s">
        <v>83</v>
      </c>
      <c r="AY213" s="17" t="s">
        <v>120</v>
      </c>
      <c r="BE213" s="198">
        <f>IF(N213="základní",J213,0)</f>
        <v>0</v>
      </c>
      <c r="BF213" s="198">
        <f>IF(N213="snížená",J213,0)</f>
        <v>0</v>
      </c>
      <c r="BG213" s="198">
        <f>IF(N213="zákl. přenesená",J213,0)</f>
        <v>0</v>
      </c>
      <c r="BH213" s="198">
        <f>IF(N213="sníž. přenesená",J213,0)</f>
        <v>0</v>
      </c>
      <c r="BI213" s="198">
        <f>IF(N213="nulová",J213,0)</f>
        <v>0</v>
      </c>
      <c r="BJ213" s="17" t="s">
        <v>81</v>
      </c>
      <c r="BK213" s="198">
        <f>ROUND(I213*H213,2)</f>
        <v>0</v>
      </c>
      <c r="BL213" s="17" t="s">
        <v>125</v>
      </c>
      <c r="BM213" s="197" t="s">
        <v>245</v>
      </c>
    </row>
    <row r="214" spans="1:65" s="2" customFormat="1" ht="11.25">
      <c r="A214" s="34"/>
      <c r="B214" s="35"/>
      <c r="C214" s="36"/>
      <c r="D214" s="199" t="s">
        <v>127</v>
      </c>
      <c r="E214" s="36"/>
      <c r="F214" s="200" t="s">
        <v>170</v>
      </c>
      <c r="G214" s="36"/>
      <c r="H214" s="36"/>
      <c r="I214" s="201"/>
      <c r="J214" s="36"/>
      <c r="K214" s="36"/>
      <c r="L214" s="39"/>
      <c r="M214" s="202"/>
      <c r="N214" s="203"/>
      <c r="O214" s="71"/>
      <c r="P214" s="71"/>
      <c r="Q214" s="71"/>
      <c r="R214" s="71"/>
      <c r="S214" s="71"/>
      <c r="T214" s="72"/>
      <c r="U214" s="34"/>
      <c r="V214" s="34"/>
      <c r="W214" s="34"/>
      <c r="X214" s="34"/>
      <c r="Y214" s="34"/>
      <c r="Z214" s="34"/>
      <c r="AA214" s="34"/>
      <c r="AB214" s="34"/>
      <c r="AC214" s="34"/>
      <c r="AD214" s="34"/>
      <c r="AE214" s="34"/>
      <c r="AT214" s="17" t="s">
        <v>127</v>
      </c>
      <c r="AU214" s="17" t="s">
        <v>83</v>
      </c>
    </row>
    <row r="215" spans="1:65" s="13" customFormat="1" ht="11.25">
      <c r="B215" s="204"/>
      <c r="C215" s="205"/>
      <c r="D215" s="199" t="s">
        <v>128</v>
      </c>
      <c r="E215" s="206" t="s">
        <v>1</v>
      </c>
      <c r="F215" s="207" t="s">
        <v>83</v>
      </c>
      <c r="G215" s="205"/>
      <c r="H215" s="208">
        <v>2</v>
      </c>
      <c r="I215" s="209"/>
      <c r="J215" s="205"/>
      <c r="K215" s="205"/>
      <c r="L215" s="210"/>
      <c r="M215" s="211"/>
      <c r="N215" s="212"/>
      <c r="O215" s="212"/>
      <c r="P215" s="212"/>
      <c r="Q215" s="212"/>
      <c r="R215" s="212"/>
      <c r="S215" s="212"/>
      <c r="T215" s="213"/>
      <c r="AT215" s="214" t="s">
        <v>128</v>
      </c>
      <c r="AU215" s="214" t="s">
        <v>83</v>
      </c>
      <c r="AV215" s="13" t="s">
        <v>83</v>
      </c>
      <c r="AW215" s="13" t="s">
        <v>30</v>
      </c>
      <c r="AX215" s="13" t="s">
        <v>81</v>
      </c>
      <c r="AY215" s="214" t="s">
        <v>120</v>
      </c>
    </row>
    <row r="216" spans="1:65" s="2" customFormat="1" ht="14.45" customHeight="1">
      <c r="A216" s="34"/>
      <c r="B216" s="35"/>
      <c r="C216" s="185" t="s">
        <v>246</v>
      </c>
      <c r="D216" s="185" t="s">
        <v>121</v>
      </c>
      <c r="E216" s="186" t="s">
        <v>178</v>
      </c>
      <c r="F216" s="187" t="s">
        <v>179</v>
      </c>
      <c r="G216" s="188" t="s">
        <v>124</v>
      </c>
      <c r="H216" s="189">
        <v>12</v>
      </c>
      <c r="I216" s="190"/>
      <c r="J216" s="191">
        <f>ROUND(I216*H216,2)</f>
        <v>0</v>
      </c>
      <c r="K216" s="192"/>
      <c r="L216" s="39"/>
      <c r="M216" s="193" t="s">
        <v>1</v>
      </c>
      <c r="N216" s="194" t="s">
        <v>38</v>
      </c>
      <c r="O216" s="71"/>
      <c r="P216" s="195">
        <f>O216*H216</f>
        <v>0</v>
      </c>
      <c r="Q216" s="195">
        <v>0</v>
      </c>
      <c r="R216" s="195">
        <f>Q216*H216</f>
        <v>0</v>
      </c>
      <c r="S216" s="195">
        <v>0</v>
      </c>
      <c r="T216" s="196">
        <f>S216*H216</f>
        <v>0</v>
      </c>
      <c r="U216" s="34"/>
      <c r="V216" s="34"/>
      <c r="W216" s="34"/>
      <c r="X216" s="34"/>
      <c r="Y216" s="34"/>
      <c r="Z216" s="34"/>
      <c r="AA216" s="34"/>
      <c r="AB216" s="34"/>
      <c r="AC216" s="34"/>
      <c r="AD216" s="34"/>
      <c r="AE216" s="34"/>
      <c r="AR216" s="197" t="s">
        <v>125</v>
      </c>
      <c r="AT216" s="197" t="s">
        <v>121</v>
      </c>
      <c r="AU216" s="197" t="s">
        <v>83</v>
      </c>
      <c r="AY216" s="17" t="s">
        <v>120</v>
      </c>
      <c r="BE216" s="198">
        <f>IF(N216="základní",J216,0)</f>
        <v>0</v>
      </c>
      <c r="BF216" s="198">
        <f>IF(N216="snížená",J216,0)</f>
        <v>0</v>
      </c>
      <c r="BG216" s="198">
        <f>IF(N216="zákl. přenesená",J216,0)</f>
        <v>0</v>
      </c>
      <c r="BH216" s="198">
        <f>IF(N216="sníž. přenesená",J216,0)</f>
        <v>0</v>
      </c>
      <c r="BI216" s="198">
        <f>IF(N216="nulová",J216,0)</f>
        <v>0</v>
      </c>
      <c r="BJ216" s="17" t="s">
        <v>81</v>
      </c>
      <c r="BK216" s="198">
        <f>ROUND(I216*H216,2)</f>
        <v>0</v>
      </c>
      <c r="BL216" s="17" t="s">
        <v>125</v>
      </c>
      <c r="BM216" s="197" t="s">
        <v>247</v>
      </c>
    </row>
    <row r="217" spans="1:65" s="2" customFormat="1" ht="11.25">
      <c r="A217" s="34"/>
      <c r="B217" s="35"/>
      <c r="C217" s="36"/>
      <c r="D217" s="199" t="s">
        <v>127</v>
      </c>
      <c r="E217" s="36"/>
      <c r="F217" s="200" t="s">
        <v>179</v>
      </c>
      <c r="G217" s="36"/>
      <c r="H217" s="36"/>
      <c r="I217" s="201"/>
      <c r="J217" s="36"/>
      <c r="K217" s="36"/>
      <c r="L217" s="39"/>
      <c r="M217" s="202"/>
      <c r="N217" s="203"/>
      <c r="O217" s="71"/>
      <c r="P217" s="71"/>
      <c r="Q217" s="71"/>
      <c r="R217" s="71"/>
      <c r="S217" s="71"/>
      <c r="T217" s="72"/>
      <c r="U217" s="34"/>
      <c r="V217" s="34"/>
      <c r="W217" s="34"/>
      <c r="X217" s="34"/>
      <c r="Y217" s="34"/>
      <c r="Z217" s="34"/>
      <c r="AA217" s="34"/>
      <c r="AB217" s="34"/>
      <c r="AC217" s="34"/>
      <c r="AD217" s="34"/>
      <c r="AE217" s="34"/>
      <c r="AT217" s="17" t="s">
        <v>127</v>
      </c>
      <c r="AU217" s="17" t="s">
        <v>83</v>
      </c>
    </row>
    <row r="218" spans="1:65" s="13" customFormat="1" ht="11.25">
      <c r="B218" s="204"/>
      <c r="C218" s="205"/>
      <c r="D218" s="199" t="s">
        <v>128</v>
      </c>
      <c r="E218" s="206" t="s">
        <v>1</v>
      </c>
      <c r="F218" s="207" t="s">
        <v>248</v>
      </c>
      <c r="G218" s="205"/>
      <c r="H218" s="208">
        <v>12</v>
      </c>
      <c r="I218" s="209"/>
      <c r="J218" s="205"/>
      <c r="K218" s="205"/>
      <c r="L218" s="210"/>
      <c r="M218" s="211"/>
      <c r="N218" s="212"/>
      <c r="O218" s="212"/>
      <c r="P218" s="212"/>
      <c r="Q218" s="212"/>
      <c r="R218" s="212"/>
      <c r="S218" s="212"/>
      <c r="T218" s="213"/>
      <c r="AT218" s="214" t="s">
        <v>128</v>
      </c>
      <c r="AU218" s="214" t="s">
        <v>83</v>
      </c>
      <c r="AV218" s="13" t="s">
        <v>83</v>
      </c>
      <c r="AW218" s="13" t="s">
        <v>30</v>
      </c>
      <c r="AX218" s="13" t="s">
        <v>81</v>
      </c>
      <c r="AY218" s="214" t="s">
        <v>120</v>
      </c>
    </row>
    <row r="219" spans="1:65" s="2" customFormat="1" ht="14.45" customHeight="1">
      <c r="A219" s="34"/>
      <c r="B219" s="35"/>
      <c r="C219" s="185" t="s">
        <v>249</v>
      </c>
      <c r="D219" s="185" t="s">
        <v>121</v>
      </c>
      <c r="E219" s="186" t="s">
        <v>183</v>
      </c>
      <c r="F219" s="187" t="s">
        <v>184</v>
      </c>
      <c r="G219" s="188" t="s">
        <v>162</v>
      </c>
      <c r="H219" s="189">
        <v>2</v>
      </c>
      <c r="I219" s="190"/>
      <c r="J219" s="191">
        <f>ROUND(I219*H219,2)</f>
        <v>0</v>
      </c>
      <c r="K219" s="192"/>
      <c r="L219" s="39"/>
      <c r="M219" s="193" t="s">
        <v>1</v>
      </c>
      <c r="N219" s="194" t="s">
        <v>38</v>
      </c>
      <c r="O219" s="71"/>
      <c r="P219" s="195">
        <f>O219*H219</f>
        <v>0</v>
      </c>
      <c r="Q219" s="195">
        <v>0</v>
      </c>
      <c r="R219" s="195">
        <f>Q219*H219</f>
        <v>0</v>
      </c>
      <c r="S219" s="195">
        <v>0</v>
      </c>
      <c r="T219" s="196">
        <f>S219*H219</f>
        <v>0</v>
      </c>
      <c r="U219" s="34"/>
      <c r="V219" s="34"/>
      <c r="W219" s="34"/>
      <c r="X219" s="34"/>
      <c r="Y219" s="34"/>
      <c r="Z219" s="34"/>
      <c r="AA219" s="34"/>
      <c r="AB219" s="34"/>
      <c r="AC219" s="34"/>
      <c r="AD219" s="34"/>
      <c r="AE219" s="34"/>
      <c r="AR219" s="197" t="s">
        <v>125</v>
      </c>
      <c r="AT219" s="197" t="s">
        <v>121</v>
      </c>
      <c r="AU219" s="197" t="s">
        <v>83</v>
      </c>
      <c r="AY219" s="17" t="s">
        <v>120</v>
      </c>
      <c r="BE219" s="198">
        <f>IF(N219="základní",J219,0)</f>
        <v>0</v>
      </c>
      <c r="BF219" s="198">
        <f>IF(N219="snížená",J219,0)</f>
        <v>0</v>
      </c>
      <c r="BG219" s="198">
        <f>IF(N219="zákl. přenesená",J219,0)</f>
        <v>0</v>
      </c>
      <c r="BH219" s="198">
        <f>IF(N219="sníž. přenesená",J219,0)</f>
        <v>0</v>
      </c>
      <c r="BI219" s="198">
        <f>IF(N219="nulová",J219,0)</f>
        <v>0</v>
      </c>
      <c r="BJ219" s="17" t="s">
        <v>81</v>
      </c>
      <c r="BK219" s="198">
        <f>ROUND(I219*H219,2)</f>
        <v>0</v>
      </c>
      <c r="BL219" s="17" t="s">
        <v>125</v>
      </c>
      <c r="BM219" s="197" t="s">
        <v>250</v>
      </c>
    </row>
    <row r="220" spans="1:65" s="2" customFormat="1" ht="11.25">
      <c r="A220" s="34"/>
      <c r="B220" s="35"/>
      <c r="C220" s="36"/>
      <c r="D220" s="199" t="s">
        <v>127</v>
      </c>
      <c r="E220" s="36"/>
      <c r="F220" s="200" t="s">
        <v>184</v>
      </c>
      <c r="G220" s="36"/>
      <c r="H220" s="36"/>
      <c r="I220" s="201"/>
      <c r="J220" s="36"/>
      <c r="K220" s="36"/>
      <c r="L220" s="39"/>
      <c r="M220" s="202"/>
      <c r="N220" s="203"/>
      <c r="O220" s="71"/>
      <c r="P220" s="71"/>
      <c r="Q220" s="71"/>
      <c r="R220" s="71"/>
      <c r="S220" s="71"/>
      <c r="T220" s="72"/>
      <c r="U220" s="34"/>
      <c r="V220" s="34"/>
      <c r="W220" s="34"/>
      <c r="X220" s="34"/>
      <c r="Y220" s="34"/>
      <c r="Z220" s="34"/>
      <c r="AA220" s="34"/>
      <c r="AB220" s="34"/>
      <c r="AC220" s="34"/>
      <c r="AD220" s="34"/>
      <c r="AE220" s="34"/>
      <c r="AT220" s="17" t="s">
        <v>127</v>
      </c>
      <c r="AU220" s="17" t="s">
        <v>83</v>
      </c>
    </row>
    <row r="221" spans="1:65" s="13" customFormat="1" ht="11.25">
      <c r="B221" s="204"/>
      <c r="C221" s="205"/>
      <c r="D221" s="199" t="s">
        <v>128</v>
      </c>
      <c r="E221" s="206" t="s">
        <v>1</v>
      </c>
      <c r="F221" s="207" t="s">
        <v>83</v>
      </c>
      <c r="G221" s="205"/>
      <c r="H221" s="208">
        <v>2</v>
      </c>
      <c r="I221" s="209"/>
      <c r="J221" s="205"/>
      <c r="K221" s="205"/>
      <c r="L221" s="210"/>
      <c r="M221" s="211"/>
      <c r="N221" s="212"/>
      <c r="O221" s="212"/>
      <c r="P221" s="212"/>
      <c r="Q221" s="212"/>
      <c r="R221" s="212"/>
      <c r="S221" s="212"/>
      <c r="T221" s="213"/>
      <c r="AT221" s="214" t="s">
        <v>128</v>
      </c>
      <c r="AU221" s="214" t="s">
        <v>83</v>
      </c>
      <c r="AV221" s="13" t="s">
        <v>83</v>
      </c>
      <c r="AW221" s="13" t="s">
        <v>30</v>
      </c>
      <c r="AX221" s="13" t="s">
        <v>81</v>
      </c>
      <c r="AY221" s="214" t="s">
        <v>120</v>
      </c>
    </row>
    <row r="222" spans="1:65" s="2" customFormat="1" ht="24.2" customHeight="1">
      <c r="A222" s="34"/>
      <c r="B222" s="35"/>
      <c r="C222" s="185" t="s">
        <v>251</v>
      </c>
      <c r="D222" s="185" t="s">
        <v>121</v>
      </c>
      <c r="E222" s="186" t="s">
        <v>252</v>
      </c>
      <c r="F222" s="187" t="s">
        <v>253</v>
      </c>
      <c r="G222" s="188" t="s">
        <v>162</v>
      </c>
      <c r="H222" s="189">
        <v>6</v>
      </c>
      <c r="I222" s="190"/>
      <c r="J222" s="191">
        <f>ROUND(I222*H222,2)</f>
        <v>0</v>
      </c>
      <c r="K222" s="192"/>
      <c r="L222" s="39"/>
      <c r="M222" s="193" t="s">
        <v>1</v>
      </c>
      <c r="N222" s="194" t="s">
        <v>38</v>
      </c>
      <c r="O222" s="71"/>
      <c r="P222" s="195">
        <f>O222*H222</f>
        <v>0</v>
      </c>
      <c r="Q222" s="195">
        <v>0</v>
      </c>
      <c r="R222" s="195">
        <f>Q222*H222</f>
        <v>0</v>
      </c>
      <c r="S222" s="195">
        <v>0</v>
      </c>
      <c r="T222" s="196">
        <f>S222*H222</f>
        <v>0</v>
      </c>
      <c r="U222" s="34"/>
      <c r="V222" s="34"/>
      <c r="W222" s="34"/>
      <c r="X222" s="34"/>
      <c r="Y222" s="34"/>
      <c r="Z222" s="34"/>
      <c r="AA222" s="34"/>
      <c r="AB222" s="34"/>
      <c r="AC222" s="34"/>
      <c r="AD222" s="34"/>
      <c r="AE222" s="34"/>
      <c r="AR222" s="197" t="s">
        <v>125</v>
      </c>
      <c r="AT222" s="197" t="s">
        <v>121</v>
      </c>
      <c r="AU222" s="197" t="s">
        <v>83</v>
      </c>
      <c r="AY222" s="17" t="s">
        <v>120</v>
      </c>
      <c r="BE222" s="198">
        <f>IF(N222="základní",J222,0)</f>
        <v>0</v>
      </c>
      <c r="BF222" s="198">
        <f>IF(N222="snížená",J222,0)</f>
        <v>0</v>
      </c>
      <c r="BG222" s="198">
        <f>IF(N222="zákl. přenesená",J222,0)</f>
        <v>0</v>
      </c>
      <c r="BH222" s="198">
        <f>IF(N222="sníž. přenesená",J222,0)</f>
        <v>0</v>
      </c>
      <c r="BI222" s="198">
        <f>IF(N222="nulová",J222,0)</f>
        <v>0</v>
      </c>
      <c r="BJ222" s="17" t="s">
        <v>81</v>
      </c>
      <c r="BK222" s="198">
        <f>ROUND(I222*H222,2)</f>
        <v>0</v>
      </c>
      <c r="BL222" s="17" t="s">
        <v>125</v>
      </c>
      <c r="BM222" s="197" t="s">
        <v>254</v>
      </c>
    </row>
    <row r="223" spans="1:65" s="2" customFormat="1" ht="11.25">
      <c r="A223" s="34"/>
      <c r="B223" s="35"/>
      <c r="C223" s="36"/>
      <c r="D223" s="199" t="s">
        <v>127</v>
      </c>
      <c r="E223" s="36"/>
      <c r="F223" s="200" t="s">
        <v>253</v>
      </c>
      <c r="G223" s="36"/>
      <c r="H223" s="36"/>
      <c r="I223" s="201"/>
      <c r="J223" s="36"/>
      <c r="K223" s="36"/>
      <c r="L223" s="39"/>
      <c r="M223" s="202"/>
      <c r="N223" s="203"/>
      <c r="O223" s="71"/>
      <c r="P223" s="71"/>
      <c r="Q223" s="71"/>
      <c r="R223" s="71"/>
      <c r="S223" s="71"/>
      <c r="T223" s="72"/>
      <c r="U223" s="34"/>
      <c r="V223" s="34"/>
      <c r="W223" s="34"/>
      <c r="X223" s="34"/>
      <c r="Y223" s="34"/>
      <c r="Z223" s="34"/>
      <c r="AA223" s="34"/>
      <c r="AB223" s="34"/>
      <c r="AC223" s="34"/>
      <c r="AD223" s="34"/>
      <c r="AE223" s="34"/>
      <c r="AT223" s="17" t="s">
        <v>127</v>
      </c>
      <c r="AU223" s="17" t="s">
        <v>83</v>
      </c>
    </row>
    <row r="224" spans="1:65" s="13" customFormat="1" ht="11.25">
      <c r="B224" s="204"/>
      <c r="C224" s="205"/>
      <c r="D224" s="199" t="s">
        <v>128</v>
      </c>
      <c r="E224" s="206" t="s">
        <v>1</v>
      </c>
      <c r="F224" s="207" t="s">
        <v>145</v>
      </c>
      <c r="G224" s="205"/>
      <c r="H224" s="208">
        <v>6</v>
      </c>
      <c r="I224" s="209"/>
      <c r="J224" s="205"/>
      <c r="K224" s="205"/>
      <c r="L224" s="210"/>
      <c r="M224" s="211"/>
      <c r="N224" s="212"/>
      <c r="O224" s="212"/>
      <c r="P224" s="212"/>
      <c r="Q224" s="212"/>
      <c r="R224" s="212"/>
      <c r="S224" s="212"/>
      <c r="T224" s="213"/>
      <c r="AT224" s="214" t="s">
        <v>128</v>
      </c>
      <c r="AU224" s="214" t="s">
        <v>83</v>
      </c>
      <c r="AV224" s="13" t="s">
        <v>83</v>
      </c>
      <c r="AW224" s="13" t="s">
        <v>30</v>
      </c>
      <c r="AX224" s="13" t="s">
        <v>81</v>
      </c>
      <c r="AY224" s="214" t="s">
        <v>120</v>
      </c>
    </row>
    <row r="225" spans="1:65" s="2" customFormat="1" ht="14.45" customHeight="1">
      <c r="A225" s="34"/>
      <c r="B225" s="35"/>
      <c r="C225" s="185" t="s">
        <v>255</v>
      </c>
      <c r="D225" s="185" t="s">
        <v>121</v>
      </c>
      <c r="E225" s="186" t="s">
        <v>256</v>
      </c>
      <c r="F225" s="187" t="s">
        <v>257</v>
      </c>
      <c r="G225" s="188" t="s">
        <v>192</v>
      </c>
      <c r="H225" s="189">
        <v>37.5</v>
      </c>
      <c r="I225" s="190"/>
      <c r="J225" s="191">
        <f>ROUND(I225*H225,2)</f>
        <v>0</v>
      </c>
      <c r="K225" s="192"/>
      <c r="L225" s="39"/>
      <c r="M225" s="193" t="s">
        <v>1</v>
      </c>
      <c r="N225" s="194" t="s">
        <v>38</v>
      </c>
      <c r="O225" s="71"/>
      <c r="P225" s="195">
        <f>O225*H225</f>
        <v>0</v>
      </c>
      <c r="Q225" s="195">
        <v>0</v>
      </c>
      <c r="R225" s="195">
        <f>Q225*H225</f>
        <v>0</v>
      </c>
      <c r="S225" s="195">
        <v>0</v>
      </c>
      <c r="T225" s="196">
        <f>S225*H225</f>
        <v>0</v>
      </c>
      <c r="U225" s="34"/>
      <c r="V225" s="34"/>
      <c r="W225" s="34"/>
      <c r="X225" s="34"/>
      <c r="Y225" s="34"/>
      <c r="Z225" s="34"/>
      <c r="AA225" s="34"/>
      <c r="AB225" s="34"/>
      <c r="AC225" s="34"/>
      <c r="AD225" s="34"/>
      <c r="AE225" s="34"/>
      <c r="AR225" s="197" t="s">
        <v>125</v>
      </c>
      <c r="AT225" s="197" t="s">
        <v>121</v>
      </c>
      <c r="AU225" s="197" t="s">
        <v>83</v>
      </c>
      <c r="AY225" s="17" t="s">
        <v>120</v>
      </c>
      <c r="BE225" s="198">
        <f>IF(N225="základní",J225,0)</f>
        <v>0</v>
      </c>
      <c r="BF225" s="198">
        <f>IF(N225="snížená",J225,0)</f>
        <v>0</v>
      </c>
      <c r="BG225" s="198">
        <f>IF(N225="zákl. přenesená",J225,0)</f>
        <v>0</v>
      </c>
      <c r="BH225" s="198">
        <f>IF(N225="sníž. přenesená",J225,0)</f>
        <v>0</v>
      </c>
      <c r="BI225" s="198">
        <f>IF(N225="nulová",J225,0)</f>
        <v>0</v>
      </c>
      <c r="BJ225" s="17" t="s">
        <v>81</v>
      </c>
      <c r="BK225" s="198">
        <f>ROUND(I225*H225,2)</f>
        <v>0</v>
      </c>
      <c r="BL225" s="17" t="s">
        <v>125</v>
      </c>
      <c r="BM225" s="197" t="s">
        <v>258</v>
      </c>
    </row>
    <row r="226" spans="1:65" s="2" customFormat="1" ht="11.25">
      <c r="A226" s="34"/>
      <c r="B226" s="35"/>
      <c r="C226" s="36"/>
      <c r="D226" s="199" t="s">
        <v>127</v>
      </c>
      <c r="E226" s="36"/>
      <c r="F226" s="200" t="s">
        <v>257</v>
      </c>
      <c r="G226" s="36"/>
      <c r="H226" s="36"/>
      <c r="I226" s="201"/>
      <c r="J226" s="36"/>
      <c r="K226" s="36"/>
      <c r="L226" s="39"/>
      <c r="M226" s="202"/>
      <c r="N226" s="203"/>
      <c r="O226" s="71"/>
      <c r="P226" s="71"/>
      <c r="Q226" s="71"/>
      <c r="R226" s="71"/>
      <c r="S226" s="71"/>
      <c r="T226" s="72"/>
      <c r="U226" s="34"/>
      <c r="V226" s="34"/>
      <c r="W226" s="34"/>
      <c r="X226" s="34"/>
      <c r="Y226" s="34"/>
      <c r="Z226" s="34"/>
      <c r="AA226" s="34"/>
      <c r="AB226" s="34"/>
      <c r="AC226" s="34"/>
      <c r="AD226" s="34"/>
      <c r="AE226" s="34"/>
      <c r="AT226" s="17" t="s">
        <v>127</v>
      </c>
      <c r="AU226" s="17" t="s">
        <v>83</v>
      </c>
    </row>
    <row r="227" spans="1:65" s="13" customFormat="1" ht="11.25">
      <c r="B227" s="204"/>
      <c r="C227" s="205"/>
      <c r="D227" s="199" t="s">
        <v>128</v>
      </c>
      <c r="E227" s="206" t="s">
        <v>1</v>
      </c>
      <c r="F227" s="207" t="s">
        <v>259</v>
      </c>
      <c r="G227" s="205"/>
      <c r="H227" s="208">
        <v>37.5</v>
      </c>
      <c r="I227" s="209"/>
      <c r="J227" s="205"/>
      <c r="K227" s="205"/>
      <c r="L227" s="210"/>
      <c r="M227" s="211"/>
      <c r="N227" s="212"/>
      <c r="O227" s="212"/>
      <c r="P227" s="212"/>
      <c r="Q227" s="212"/>
      <c r="R227" s="212"/>
      <c r="S227" s="212"/>
      <c r="T227" s="213"/>
      <c r="AT227" s="214" t="s">
        <v>128</v>
      </c>
      <c r="AU227" s="214" t="s">
        <v>83</v>
      </c>
      <c r="AV227" s="13" t="s">
        <v>83</v>
      </c>
      <c r="AW227" s="13" t="s">
        <v>30</v>
      </c>
      <c r="AX227" s="13" t="s">
        <v>81</v>
      </c>
      <c r="AY227" s="214" t="s">
        <v>120</v>
      </c>
    </row>
    <row r="228" spans="1:65" s="2" customFormat="1" ht="14.45" customHeight="1">
      <c r="A228" s="34"/>
      <c r="B228" s="35"/>
      <c r="C228" s="185" t="s">
        <v>260</v>
      </c>
      <c r="D228" s="185" t="s">
        <v>121</v>
      </c>
      <c r="E228" s="186" t="s">
        <v>196</v>
      </c>
      <c r="F228" s="187" t="s">
        <v>197</v>
      </c>
      <c r="G228" s="188" t="s">
        <v>192</v>
      </c>
      <c r="H228" s="189">
        <v>75</v>
      </c>
      <c r="I228" s="190"/>
      <c r="J228" s="191">
        <f>ROUND(I228*H228,2)</f>
        <v>0</v>
      </c>
      <c r="K228" s="192"/>
      <c r="L228" s="39"/>
      <c r="M228" s="193" t="s">
        <v>1</v>
      </c>
      <c r="N228" s="194" t="s">
        <v>38</v>
      </c>
      <c r="O228" s="71"/>
      <c r="P228" s="195">
        <f>O228*H228</f>
        <v>0</v>
      </c>
      <c r="Q228" s="195">
        <v>0</v>
      </c>
      <c r="R228" s="195">
        <f>Q228*H228</f>
        <v>0</v>
      </c>
      <c r="S228" s="195">
        <v>0</v>
      </c>
      <c r="T228" s="196">
        <f>S228*H228</f>
        <v>0</v>
      </c>
      <c r="U228" s="34"/>
      <c r="V228" s="34"/>
      <c r="W228" s="34"/>
      <c r="X228" s="34"/>
      <c r="Y228" s="34"/>
      <c r="Z228" s="34"/>
      <c r="AA228" s="34"/>
      <c r="AB228" s="34"/>
      <c r="AC228" s="34"/>
      <c r="AD228" s="34"/>
      <c r="AE228" s="34"/>
      <c r="AR228" s="197" t="s">
        <v>125</v>
      </c>
      <c r="AT228" s="197" t="s">
        <v>121</v>
      </c>
      <c r="AU228" s="197" t="s">
        <v>83</v>
      </c>
      <c r="AY228" s="17" t="s">
        <v>120</v>
      </c>
      <c r="BE228" s="198">
        <f>IF(N228="základní",J228,0)</f>
        <v>0</v>
      </c>
      <c r="BF228" s="198">
        <f>IF(N228="snížená",J228,0)</f>
        <v>0</v>
      </c>
      <c r="BG228" s="198">
        <f>IF(N228="zákl. přenesená",J228,0)</f>
        <v>0</v>
      </c>
      <c r="BH228" s="198">
        <f>IF(N228="sníž. přenesená",J228,0)</f>
        <v>0</v>
      </c>
      <c r="BI228" s="198">
        <f>IF(N228="nulová",J228,0)</f>
        <v>0</v>
      </c>
      <c r="BJ228" s="17" t="s">
        <v>81</v>
      </c>
      <c r="BK228" s="198">
        <f>ROUND(I228*H228,2)</f>
        <v>0</v>
      </c>
      <c r="BL228" s="17" t="s">
        <v>125</v>
      </c>
      <c r="BM228" s="197" t="s">
        <v>261</v>
      </c>
    </row>
    <row r="229" spans="1:65" s="2" customFormat="1" ht="11.25">
      <c r="A229" s="34"/>
      <c r="B229" s="35"/>
      <c r="C229" s="36"/>
      <c r="D229" s="199" t="s">
        <v>127</v>
      </c>
      <c r="E229" s="36"/>
      <c r="F229" s="200" t="s">
        <v>197</v>
      </c>
      <c r="G229" s="36"/>
      <c r="H229" s="36"/>
      <c r="I229" s="201"/>
      <c r="J229" s="36"/>
      <c r="K229" s="36"/>
      <c r="L229" s="39"/>
      <c r="M229" s="202"/>
      <c r="N229" s="203"/>
      <c r="O229" s="71"/>
      <c r="P229" s="71"/>
      <c r="Q229" s="71"/>
      <c r="R229" s="71"/>
      <c r="S229" s="71"/>
      <c r="T229" s="72"/>
      <c r="U229" s="34"/>
      <c r="V229" s="34"/>
      <c r="W229" s="34"/>
      <c r="X229" s="34"/>
      <c r="Y229" s="34"/>
      <c r="Z229" s="34"/>
      <c r="AA229" s="34"/>
      <c r="AB229" s="34"/>
      <c r="AC229" s="34"/>
      <c r="AD229" s="34"/>
      <c r="AE229" s="34"/>
      <c r="AT229" s="17" t="s">
        <v>127</v>
      </c>
      <c r="AU229" s="17" t="s">
        <v>83</v>
      </c>
    </row>
    <row r="230" spans="1:65" s="13" customFormat="1" ht="11.25">
      <c r="B230" s="204"/>
      <c r="C230" s="205"/>
      <c r="D230" s="199" t="s">
        <v>128</v>
      </c>
      <c r="E230" s="206" t="s">
        <v>1</v>
      </c>
      <c r="F230" s="207" t="s">
        <v>262</v>
      </c>
      <c r="G230" s="205"/>
      <c r="H230" s="208">
        <v>75</v>
      </c>
      <c r="I230" s="209"/>
      <c r="J230" s="205"/>
      <c r="K230" s="205"/>
      <c r="L230" s="210"/>
      <c r="M230" s="211"/>
      <c r="N230" s="212"/>
      <c r="O230" s="212"/>
      <c r="P230" s="212"/>
      <c r="Q230" s="212"/>
      <c r="R230" s="212"/>
      <c r="S230" s="212"/>
      <c r="T230" s="213"/>
      <c r="AT230" s="214" t="s">
        <v>128</v>
      </c>
      <c r="AU230" s="214" t="s">
        <v>83</v>
      </c>
      <c r="AV230" s="13" t="s">
        <v>83</v>
      </c>
      <c r="AW230" s="13" t="s">
        <v>30</v>
      </c>
      <c r="AX230" s="13" t="s">
        <v>81</v>
      </c>
      <c r="AY230" s="214" t="s">
        <v>120</v>
      </c>
    </row>
    <row r="231" spans="1:65" s="2" customFormat="1" ht="14.45" customHeight="1">
      <c r="A231" s="34"/>
      <c r="B231" s="35"/>
      <c r="C231" s="185" t="s">
        <v>263</v>
      </c>
      <c r="D231" s="185" t="s">
        <v>121</v>
      </c>
      <c r="E231" s="186" t="s">
        <v>201</v>
      </c>
      <c r="F231" s="187" t="s">
        <v>202</v>
      </c>
      <c r="G231" s="188" t="s">
        <v>192</v>
      </c>
      <c r="H231" s="189">
        <v>37.5</v>
      </c>
      <c r="I231" s="190"/>
      <c r="J231" s="191">
        <f>ROUND(I231*H231,2)</f>
        <v>0</v>
      </c>
      <c r="K231" s="192"/>
      <c r="L231" s="39"/>
      <c r="M231" s="193" t="s">
        <v>1</v>
      </c>
      <c r="N231" s="194" t="s">
        <v>38</v>
      </c>
      <c r="O231" s="71"/>
      <c r="P231" s="195">
        <f>O231*H231</f>
        <v>0</v>
      </c>
      <c r="Q231" s="195">
        <v>0</v>
      </c>
      <c r="R231" s="195">
        <f>Q231*H231</f>
        <v>0</v>
      </c>
      <c r="S231" s="195">
        <v>0</v>
      </c>
      <c r="T231" s="196">
        <f>S231*H231</f>
        <v>0</v>
      </c>
      <c r="U231" s="34"/>
      <c r="V231" s="34"/>
      <c r="W231" s="34"/>
      <c r="X231" s="34"/>
      <c r="Y231" s="34"/>
      <c r="Z231" s="34"/>
      <c r="AA231" s="34"/>
      <c r="AB231" s="34"/>
      <c r="AC231" s="34"/>
      <c r="AD231" s="34"/>
      <c r="AE231" s="34"/>
      <c r="AR231" s="197" t="s">
        <v>125</v>
      </c>
      <c r="AT231" s="197" t="s">
        <v>121</v>
      </c>
      <c r="AU231" s="197" t="s">
        <v>83</v>
      </c>
      <c r="AY231" s="17" t="s">
        <v>120</v>
      </c>
      <c r="BE231" s="198">
        <f>IF(N231="základní",J231,0)</f>
        <v>0</v>
      </c>
      <c r="BF231" s="198">
        <f>IF(N231="snížená",J231,0)</f>
        <v>0</v>
      </c>
      <c r="BG231" s="198">
        <f>IF(N231="zákl. přenesená",J231,0)</f>
        <v>0</v>
      </c>
      <c r="BH231" s="198">
        <f>IF(N231="sníž. přenesená",J231,0)</f>
        <v>0</v>
      </c>
      <c r="BI231" s="198">
        <f>IF(N231="nulová",J231,0)</f>
        <v>0</v>
      </c>
      <c r="BJ231" s="17" t="s">
        <v>81</v>
      </c>
      <c r="BK231" s="198">
        <f>ROUND(I231*H231,2)</f>
        <v>0</v>
      </c>
      <c r="BL231" s="17" t="s">
        <v>125</v>
      </c>
      <c r="BM231" s="197" t="s">
        <v>264</v>
      </c>
    </row>
    <row r="232" spans="1:65" s="2" customFormat="1" ht="11.25">
      <c r="A232" s="34"/>
      <c r="B232" s="35"/>
      <c r="C232" s="36"/>
      <c r="D232" s="199" t="s">
        <v>127</v>
      </c>
      <c r="E232" s="36"/>
      <c r="F232" s="200" t="s">
        <v>202</v>
      </c>
      <c r="G232" s="36"/>
      <c r="H232" s="36"/>
      <c r="I232" s="201"/>
      <c r="J232" s="36"/>
      <c r="K232" s="36"/>
      <c r="L232" s="39"/>
      <c r="M232" s="202"/>
      <c r="N232" s="203"/>
      <c r="O232" s="71"/>
      <c r="P232" s="71"/>
      <c r="Q232" s="71"/>
      <c r="R232" s="71"/>
      <c r="S232" s="71"/>
      <c r="T232" s="72"/>
      <c r="U232" s="34"/>
      <c r="V232" s="34"/>
      <c r="W232" s="34"/>
      <c r="X232" s="34"/>
      <c r="Y232" s="34"/>
      <c r="Z232" s="34"/>
      <c r="AA232" s="34"/>
      <c r="AB232" s="34"/>
      <c r="AC232" s="34"/>
      <c r="AD232" s="34"/>
      <c r="AE232" s="34"/>
      <c r="AT232" s="17" t="s">
        <v>127</v>
      </c>
      <c r="AU232" s="17" t="s">
        <v>83</v>
      </c>
    </row>
    <row r="233" spans="1:65" s="13" customFormat="1" ht="11.25">
      <c r="B233" s="204"/>
      <c r="C233" s="205"/>
      <c r="D233" s="199" t="s">
        <v>128</v>
      </c>
      <c r="E233" s="206" t="s">
        <v>1</v>
      </c>
      <c r="F233" s="207" t="s">
        <v>265</v>
      </c>
      <c r="G233" s="205"/>
      <c r="H233" s="208">
        <v>37.5</v>
      </c>
      <c r="I233" s="209"/>
      <c r="J233" s="205"/>
      <c r="K233" s="205"/>
      <c r="L233" s="210"/>
      <c r="M233" s="211"/>
      <c r="N233" s="212"/>
      <c r="O233" s="212"/>
      <c r="P233" s="212"/>
      <c r="Q233" s="212"/>
      <c r="R233" s="212"/>
      <c r="S233" s="212"/>
      <c r="T233" s="213"/>
      <c r="AT233" s="214" t="s">
        <v>128</v>
      </c>
      <c r="AU233" s="214" t="s">
        <v>83</v>
      </c>
      <c r="AV233" s="13" t="s">
        <v>83</v>
      </c>
      <c r="AW233" s="13" t="s">
        <v>30</v>
      </c>
      <c r="AX233" s="13" t="s">
        <v>81</v>
      </c>
      <c r="AY233" s="214" t="s">
        <v>120</v>
      </c>
    </row>
    <row r="234" spans="1:65" s="2" customFormat="1" ht="24.2" customHeight="1">
      <c r="A234" s="34"/>
      <c r="B234" s="35"/>
      <c r="C234" s="228" t="s">
        <v>204</v>
      </c>
      <c r="D234" s="228" t="s">
        <v>159</v>
      </c>
      <c r="E234" s="229" t="s">
        <v>212</v>
      </c>
      <c r="F234" s="230" t="s">
        <v>213</v>
      </c>
      <c r="G234" s="231" t="s">
        <v>214</v>
      </c>
      <c r="H234" s="232">
        <v>3.75</v>
      </c>
      <c r="I234" s="233"/>
      <c r="J234" s="234">
        <f>ROUND(I234*H234,2)</f>
        <v>0</v>
      </c>
      <c r="K234" s="235"/>
      <c r="L234" s="236"/>
      <c r="M234" s="237" t="s">
        <v>1</v>
      </c>
      <c r="N234" s="238" t="s">
        <v>38</v>
      </c>
      <c r="O234" s="71"/>
      <c r="P234" s="195">
        <f>O234*H234</f>
        <v>0</v>
      </c>
      <c r="Q234" s="195">
        <v>1</v>
      </c>
      <c r="R234" s="195">
        <f>Q234*H234</f>
        <v>3.75</v>
      </c>
      <c r="S234" s="195">
        <v>0</v>
      </c>
      <c r="T234" s="196">
        <f>S234*H234</f>
        <v>0</v>
      </c>
      <c r="U234" s="34"/>
      <c r="V234" s="34"/>
      <c r="W234" s="34"/>
      <c r="X234" s="34"/>
      <c r="Y234" s="34"/>
      <c r="Z234" s="34"/>
      <c r="AA234" s="34"/>
      <c r="AB234" s="34"/>
      <c r="AC234" s="34"/>
      <c r="AD234" s="34"/>
      <c r="AE234" s="34"/>
      <c r="AR234" s="197" t="s">
        <v>158</v>
      </c>
      <c r="AT234" s="197" t="s">
        <v>159</v>
      </c>
      <c r="AU234" s="197" t="s">
        <v>83</v>
      </c>
      <c r="AY234" s="17" t="s">
        <v>120</v>
      </c>
      <c r="BE234" s="198">
        <f>IF(N234="základní",J234,0)</f>
        <v>0</v>
      </c>
      <c r="BF234" s="198">
        <f>IF(N234="snížená",J234,0)</f>
        <v>0</v>
      </c>
      <c r="BG234" s="198">
        <f>IF(N234="zákl. přenesená",J234,0)</f>
        <v>0</v>
      </c>
      <c r="BH234" s="198">
        <f>IF(N234="sníž. přenesená",J234,0)</f>
        <v>0</v>
      </c>
      <c r="BI234" s="198">
        <f>IF(N234="nulová",J234,0)</f>
        <v>0</v>
      </c>
      <c r="BJ234" s="17" t="s">
        <v>81</v>
      </c>
      <c r="BK234" s="198">
        <f>ROUND(I234*H234,2)</f>
        <v>0</v>
      </c>
      <c r="BL234" s="17" t="s">
        <v>125</v>
      </c>
      <c r="BM234" s="197" t="s">
        <v>266</v>
      </c>
    </row>
    <row r="235" spans="1:65" s="2" customFormat="1" ht="11.25">
      <c r="A235" s="34"/>
      <c r="B235" s="35"/>
      <c r="C235" s="36"/>
      <c r="D235" s="199" t="s">
        <v>127</v>
      </c>
      <c r="E235" s="36"/>
      <c r="F235" s="200" t="s">
        <v>213</v>
      </c>
      <c r="G235" s="36"/>
      <c r="H235" s="36"/>
      <c r="I235" s="201"/>
      <c r="J235" s="36"/>
      <c r="K235" s="36"/>
      <c r="L235" s="39"/>
      <c r="M235" s="202"/>
      <c r="N235" s="203"/>
      <c r="O235" s="71"/>
      <c r="P235" s="71"/>
      <c r="Q235" s="71"/>
      <c r="R235" s="71"/>
      <c r="S235" s="71"/>
      <c r="T235" s="72"/>
      <c r="U235" s="34"/>
      <c r="V235" s="34"/>
      <c r="W235" s="34"/>
      <c r="X235" s="34"/>
      <c r="Y235" s="34"/>
      <c r="Z235" s="34"/>
      <c r="AA235" s="34"/>
      <c r="AB235" s="34"/>
      <c r="AC235" s="34"/>
      <c r="AD235" s="34"/>
      <c r="AE235" s="34"/>
      <c r="AT235" s="17" t="s">
        <v>127</v>
      </c>
      <c r="AU235" s="17" t="s">
        <v>83</v>
      </c>
    </row>
    <row r="236" spans="1:65" s="13" customFormat="1" ht="11.25">
      <c r="B236" s="204"/>
      <c r="C236" s="205"/>
      <c r="D236" s="199" t="s">
        <v>128</v>
      </c>
      <c r="E236" s="206" t="s">
        <v>1</v>
      </c>
      <c r="F236" s="207" t="s">
        <v>267</v>
      </c>
      <c r="G236" s="205"/>
      <c r="H236" s="208">
        <v>3.75</v>
      </c>
      <c r="I236" s="209"/>
      <c r="J236" s="205"/>
      <c r="K236" s="205"/>
      <c r="L236" s="210"/>
      <c r="M236" s="211"/>
      <c r="N236" s="212"/>
      <c r="O236" s="212"/>
      <c r="P236" s="212"/>
      <c r="Q236" s="212"/>
      <c r="R236" s="212"/>
      <c r="S236" s="212"/>
      <c r="T236" s="213"/>
      <c r="AT236" s="214" t="s">
        <v>128</v>
      </c>
      <c r="AU236" s="214" t="s">
        <v>83</v>
      </c>
      <c r="AV236" s="13" t="s">
        <v>83</v>
      </c>
      <c r="AW236" s="13" t="s">
        <v>30</v>
      </c>
      <c r="AX236" s="13" t="s">
        <v>81</v>
      </c>
      <c r="AY236" s="214" t="s">
        <v>120</v>
      </c>
    </row>
    <row r="237" spans="1:65" s="2" customFormat="1" ht="14.45" customHeight="1">
      <c r="A237" s="34"/>
      <c r="B237" s="35"/>
      <c r="C237" s="228" t="s">
        <v>268</v>
      </c>
      <c r="D237" s="228" t="s">
        <v>159</v>
      </c>
      <c r="E237" s="229" t="s">
        <v>217</v>
      </c>
      <c r="F237" s="230" t="s">
        <v>218</v>
      </c>
      <c r="G237" s="231" t="s">
        <v>214</v>
      </c>
      <c r="H237" s="232">
        <v>5.625</v>
      </c>
      <c r="I237" s="233"/>
      <c r="J237" s="234">
        <f>ROUND(I237*H237,2)</f>
        <v>0</v>
      </c>
      <c r="K237" s="235"/>
      <c r="L237" s="236"/>
      <c r="M237" s="237" t="s">
        <v>1</v>
      </c>
      <c r="N237" s="238" t="s">
        <v>38</v>
      </c>
      <c r="O237" s="71"/>
      <c r="P237" s="195">
        <f>O237*H237</f>
        <v>0</v>
      </c>
      <c r="Q237" s="195">
        <v>0</v>
      </c>
      <c r="R237" s="195">
        <f>Q237*H237</f>
        <v>0</v>
      </c>
      <c r="S237" s="195">
        <v>0</v>
      </c>
      <c r="T237" s="196">
        <f>S237*H237</f>
        <v>0</v>
      </c>
      <c r="U237" s="34"/>
      <c r="V237" s="34"/>
      <c r="W237" s="34"/>
      <c r="X237" s="34"/>
      <c r="Y237" s="34"/>
      <c r="Z237" s="34"/>
      <c r="AA237" s="34"/>
      <c r="AB237" s="34"/>
      <c r="AC237" s="34"/>
      <c r="AD237" s="34"/>
      <c r="AE237" s="34"/>
      <c r="AR237" s="197" t="s">
        <v>158</v>
      </c>
      <c r="AT237" s="197" t="s">
        <v>159</v>
      </c>
      <c r="AU237" s="197" t="s">
        <v>83</v>
      </c>
      <c r="AY237" s="17" t="s">
        <v>120</v>
      </c>
      <c r="BE237" s="198">
        <f>IF(N237="základní",J237,0)</f>
        <v>0</v>
      </c>
      <c r="BF237" s="198">
        <f>IF(N237="snížená",J237,0)</f>
        <v>0</v>
      </c>
      <c r="BG237" s="198">
        <f>IF(N237="zákl. přenesená",J237,0)</f>
        <v>0</v>
      </c>
      <c r="BH237" s="198">
        <f>IF(N237="sníž. přenesená",J237,0)</f>
        <v>0</v>
      </c>
      <c r="BI237" s="198">
        <f>IF(N237="nulová",J237,0)</f>
        <v>0</v>
      </c>
      <c r="BJ237" s="17" t="s">
        <v>81</v>
      </c>
      <c r="BK237" s="198">
        <f>ROUND(I237*H237,2)</f>
        <v>0</v>
      </c>
      <c r="BL237" s="17" t="s">
        <v>125</v>
      </c>
      <c r="BM237" s="197" t="s">
        <v>269</v>
      </c>
    </row>
    <row r="238" spans="1:65" s="2" customFormat="1" ht="11.25">
      <c r="A238" s="34"/>
      <c r="B238" s="35"/>
      <c r="C238" s="36"/>
      <c r="D238" s="199" t="s">
        <v>127</v>
      </c>
      <c r="E238" s="36"/>
      <c r="F238" s="200" t="s">
        <v>218</v>
      </c>
      <c r="G238" s="36"/>
      <c r="H238" s="36"/>
      <c r="I238" s="201"/>
      <c r="J238" s="36"/>
      <c r="K238" s="36"/>
      <c r="L238" s="39"/>
      <c r="M238" s="202"/>
      <c r="N238" s="203"/>
      <c r="O238" s="71"/>
      <c r="P238" s="71"/>
      <c r="Q238" s="71"/>
      <c r="R238" s="71"/>
      <c r="S238" s="71"/>
      <c r="T238" s="72"/>
      <c r="U238" s="34"/>
      <c r="V238" s="34"/>
      <c r="W238" s="34"/>
      <c r="X238" s="34"/>
      <c r="Y238" s="34"/>
      <c r="Z238" s="34"/>
      <c r="AA238" s="34"/>
      <c r="AB238" s="34"/>
      <c r="AC238" s="34"/>
      <c r="AD238" s="34"/>
      <c r="AE238" s="34"/>
      <c r="AT238" s="17" t="s">
        <v>127</v>
      </c>
      <c r="AU238" s="17" t="s">
        <v>83</v>
      </c>
    </row>
    <row r="239" spans="1:65" s="13" customFormat="1" ht="11.25">
      <c r="B239" s="204"/>
      <c r="C239" s="205"/>
      <c r="D239" s="199" t="s">
        <v>128</v>
      </c>
      <c r="E239" s="206" t="s">
        <v>1</v>
      </c>
      <c r="F239" s="207" t="s">
        <v>270</v>
      </c>
      <c r="G239" s="205"/>
      <c r="H239" s="208">
        <v>5.625</v>
      </c>
      <c r="I239" s="209"/>
      <c r="J239" s="205"/>
      <c r="K239" s="205"/>
      <c r="L239" s="210"/>
      <c r="M239" s="211"/>
      <c r="N239" s="212"/>
      <c r="O239" s="212"/>
      <c r="P239" s="212"/>
      <c r="Q239" s="212"/>
      <c r="R239" s="212"/>
      <c r="S239" s="212"/>
      <c r="T239" s="213"/>
      <c r="AT239" s="214" t="s">
        <v>128</v>
      </c>
      <c r="AU239" s="214" t="s">
        <v>83</v>
      </c>
      <c r="AV239" s="13" t="s">
        <v>83</v>
      </c>
      <c r="AW239" s="13" t="s">
        <v>30</v>
      </c>
      <c r="AX239" s="13" t="s">
        <v>81</v>
      </c>
      <c r="AY239" s="214" t="s">
        <v>120</v>
      </c>
    </row>
    <row r="240" spans="1:65" s="2" customFormat="1" ht="24.2" customHeight="1">
      <c r="A240" s="34"/>
      <c r="B240" s="35"/>
      <c r="C240" s="228" t="s">
        <v>271</v>
      </c>
      <c r="D240" s="228" t="s">
        <v>159</v>
      </c>
      <c r="E240" s="229" t="s">
        <v>222</v>
      </c>
      <c r="F240" s="230" t="s">
        <v>223</v>
      </c>
      <c r="G240" s="231" t="s">
        <v>214</v>
      </c>
      <c r="H240" s="232">
        <v>4.6879999999999997</v>
      </c>
      <c r="I240" s="233"/>
      <c r="J240" s="234">
        <f>ROUND(I240*H240,2)</f>
        <v>0</v>
      </c>
      <c r="K240" s="235"/>
      <c r="L240" s="236"/>
      <c r="M240" s="237" t="s">
        <v>1</v>
      </c>
      <c r="N240" s="238" t="s">
        <v>38</v>
      </c>
      <c r="O240" s="71"/>
      <c r="P240" s="195">
        <f>O240*H240</f>
        <v>0</v>
      </c>
      <c r="Q240" s="195">
        <v>1</v>
      </c>
      <c r="R240" s="195">
        <f>Q240*H240</f>
        <v>4.6879999999999997</v>
      </c>
      <c r="S240" s="195">
        <v>0</v>
      </c>
      <c r="T240" s="196">
        <f>S240*H240</f>
        <v>0</v>
      </c>
      <c r="U240" s="34"/>
      <c r="V240" s="34"/>
      <c r="W240" s="34"/>
      <c r="X240" s="34"/>
      <c r="Y240" s="34"/>
      <c r="Z240" s="34"/>
      <c r="AA240" s="34"/>
      <c r="AB240" s="34"/>
      <c r="AC240" s="34"/>
      <c r="AD240" s="34"/>
      <c r="AE240" s="34"/>
      <c r="AR240" s="197" t="s">
        <v>158</v>
      </c>
      <c r="AT240" s="197" t="s">
        <v>159</v>
      </c>
      <c r="AU240" s="197" t="s">
        <v>83</v>
      </c>
      <c r="AY240" s="17" t="s">
        <v>120</v>
      </c>
      <c r="BE240" s="198">
        <f>IF(N240="základní",J240,0)</f>
        <v>0</v>
      </c>
      <c r="BF240" s="198">
        <f>IF(N240="snížená",J240,0)</f>
        <v>0</v>
      </c>
      <c r="BG240" s="198">
        <f>IF(N240="zákl. přenesená",J240,0)</f>
        <v>0</v>
      </c>
      <c r="BH240" s="198">
        <f>IF(N240="sníž. přenesená",J240,0)</f>
        <v>0</v>
      </c>
      <c r="BI240" s="198">
        <f>IF(N240="nulová",J240,0)</f>
        <v>0</v>
      </c>
      <c r="BJ240" s="17" t="s">
        <v>81</v>
      </c>
      <c r="BK240" s="198">
        <f>ROUND(I240*H240,2)</f>
        <v>0</v>
      </c>
      <c r="BL240" s="17" t="s">
        <v>125</v>
      </c>
      <c r="BM240" s="197" t="s">
        <v>272</v>
      </c>
    </row>
    <row r="241" spans="1:65" s="2" customFormat="1" ht="11.25">
      <c r="A241" s="34"/>
      <c r="B241" s="35"/>
      <c r="C241" s="36"/>
      <c r="D241" s="199" t="s">
        <v>127</v>
      </c>
      <c r="E241" s="36"/>
      <c r="F241" s="200" t="s">
        <v>223</v>
      </c>
      <c r="G241" s="36"/>
      <c r="H241" s="36"/>
      <c r="I241" s="201"/>
      <c r="J241" s="36"/>
      <c r="K241" s="36"/>
      <c r="L241" s="39"/>
      <c r="M241" s="202"/>
      <c r="N241" s="203"/>
      <c r="O241" s="71"/>
      <c r="P241" s="71"/>
      <c r="Q241" s="71"/>
      <c r="R241" s="71"/>
      <c r="S241" s="71"/>
      <c r="T241" s="72"/>
      <c r="U241" s="34"/>
      <c r="V241" s="34"/>
      <c r="W241" s="34"/>
      <c r="X241" s="34"/>
      <c r="Y241" s="34"/>
      <c r="Z241" s="34"/>
      <c r="AA241" s="34"/>
      <c r="AB241" s="34"/>
      <c r="AC241" s="34"/>
      <c r="AD241" s="34"/>
      <c r="AE241" s="34"/>
      <c r="AT241" s="17" t="s">
        <v>127</v>
      </c>
      <c r="AU241" s="17" t="s">
        <v>83</v>
      </c>
    </row>
    <row r="242" spans="1:65" s="13" customFormat="1" ht="11.25">
      <c r="B242" s="204"/>
      <c r="C242" s="205"/>
      <c r="D242" s="199" t="s">
        <v>128</v>
      </c>
      <c r="E242" s="206" t="s">
        <v>1</v>
      </c>
      <c r="F242" s="207" t="s">
        <v>273</v>
      </c>
      <c r="G242" s="205"/>
      <c r="H242" s="208">
        <v>4.6879999999999997</v>
      </c>
      <c r="I242" s="209"/>
      <c r="J242" s="205"/>
      <c r="K242" s="205"/>
      <c r="L242" s="210"/>
      <c r="M242" s="211"/>
      <c r="N242" s="212"/>
      <c r="O242" s="212"/>
      <c r="P242" s="212"/>
      <c r="Q242" s="212"/>
      <c r="R242" s="212"/>
      <c r="S242" s="212"/>
      <c r="T242" s="213"/>
      <c r="AT242" s="214" t="s">
        <v>128</v>
      </c>
      <c r="AU242" s="214" t="s">
        <v>83</v>
      </c>
      <c r="AV242" s="13" t="s">
        <v>83</v>
      </c>
      <c r="AW242" s="13" t="s">
        <v>30</v>
      </c>
      <c r="AX242" s="13" t="s">
        <v>81</v>
      </c>
      <c r="AY242" s="214" t="s">
        <v>120</v>
      </c>
    </row>
    <row r="243" spans="1:65" s="2" customFormat="1" ht="24.2" customHeight="1">
      <c r="A243" s="34"/>
      <c r="B243" s="35"/>
      <c r="C243" s="185" t="s">
        <v>274</v>
      </c>
      <c r="D243" s="185" t="s">
        <v>121</v>
      </c>
      <c r="E243" s="186" t="s">
        <v>227</v>
      </c>
      <c r="F243" s="187" t="s">
        <v>228</v>
      </c>
      <c r="G243" s="188" t="s">
        <v>192</v>
      </c>
      <c r="H243" s="189">
        <v>37.5</v>
      </c>
      <c r="I243" s="190"/>
      <c r="J243" s="191">
        <f>ROUND(I243*H243,2)</f>
        <v>0</v>
      </c>
      <c r="K243" s="192"/>
      <c r="L243" s="39"/>
      <c r="M243" s="193" t="s">
        <v>1</v>
      </c>
      <c r="N243" s="194" t="s">
        <v>38</v>
      </c>
      <c r="O243" s="71"/>
      <c r="P243" s="195">
        <f>O243*H243</f>
        <v>0</v>
      </c>
      <c r="Q243" s="195">
        <v>0</v>
      </c>
      <c r="R243" s="195">
        <f>Q243*H243</f>
        <v>0</v>
      </c>
      <c r="S243" s="195">
        <v>0</v>
      </c>
      <c r="T243" s="196">
        <f>S243*H243</f>
        <v>0</v>
      </c>
      <c r="U243" s="34"/>
      <c r="V243" s="34"/>
      <c r="W243" s="34"/>
      <c r="X243" s="34"/>
      <c r="Y243" s="34"/>
      <c r="Z243" s="34"/>
      <c r="AA243" s="34"/>
      <c r="AB243" s="34"/>
      <c r="AC243" s="34"/>
      <c r="AD243" s="34"/>
      <c r="AE243" s="34"/>
      <c r="AR243" s="197" t="s">
        <v>125</v>
      </c>
      <c r="AT243" s="197" t="s">
        <v>121</v>
      </c>
      <c r="AU243" s="197" t="s">
        <v>83</v>
      </c>
      <c r="AY243" s="17" t="s">
        <v>120</v>
      </c>
      <c r="BE243" s="198">
        <f>IF(N243="základní",J243,0)</f>
        <v>0</v>
      </c>
      <c r="BF243" s="198">
        <f>IF(N243="snížená",J243,0)</f>
        <v>0</v>
      </c>
      <c r="BG243" s="198">
        <f>IF(N243="zákl. přenesená",J243,0)</f>
        <v>0</v>
      </c>
      <c r="BH243" s="198">
        <f>IF(N243="sníž. přenesená",J243,0)</f>
        <v>0</v>
      </c>
      <c r="BI243" s="198">
        <f>IF(N243="nulová",J243,0)</f>
        <v>0</v>
      </c>
      <c r="BJ243" s="17" t="s">
        <v>81</v>
      </c>
      <c r="BK243" s="198">
        <f>ROUND(I243*H243,2)</f>
        <v>0</v>
      </c>
      <c r="BL243" s="17" t="s">
        <v>125</v>
      </c>
      <c r="BM243" s="197" t="s">
        <v>275</v>
      </c>
    </row>
    <row r="244" spans="1:65" s="2" customFormat="1" ht="19.5">
      <c r="A244" s="34"/>
      <c r="B244" s="35"/>
      <c r="C244" s="36"/>
      <c r="D244" s="199" t="s">
        <v>127</v>
      </c>
      <c r="E244" s="36"/>
      <c r="F244" s="200" t="s">
        <v>228</v>
      </c>
      <c r="G244" s="36"/>
      <c r="H244" s="36"/>
      <c r="I244" s="201"/>
      <c r="J244" s="36"/>
      <c r="K244" s="36"/>
      <c r="L244" s="39"/>
      <c r="M244" s="202"/>
      <c r="N244" s="203"/>
      <c r="O244" s="71"/>
      <c r="P244" s="71"/>
      <c r="Q244" s="71"/>
      <c r="R244" s="71"/>
      <c r="S244" s="71"/>
      <c r="T244" s="72"/>
      <c r="U244" s="34"/>
      <c r="V244" s="34"/>
      <c r="W244" s="34"/>
      <c r="X244" s="34"/>
      <c r="Y244" s="34"/>
      <c r="Z244" s="34"/>
      <c r="AA244" s="34"/>
      <c r="AB244" s="34"/>
      <c r="AC244" s="34"/>
      <c r="AD244" s="34"/>
      <c r="AE244" s="34"/>
      <c r="AT244" s="17" t="s">
        <v>127</v>
      </c>
      <c r="AU244" s="17" t="s">
        <v>83</v>
      </c>
    </row>
    <row r="245" spans="1:65" s="13" customFormat="1" ht="11.25">
      <c r="B245" s="204"/>
      <c r="C245" s="205"/>
      <c r="D245" s="199" t="s">
        <v>128</v>
      </c>
      <c r="E245" s="206" t="s">
        <v>1</v>
      </c>
      <c r="F245" s="207" t="s">
        <v>276</v>
      </c>
      <c r="G245" s="205"/>
      <c r="H245" s="208">
        <v>37.5</v>
      </c>
      <c r="I245" s="209"/>
      <c r="J245" s="205"/>
      <c r="K245" s="205"/>
      <c r="L245" s="210"/>
      <c r="M245" s="211"/>
      <c r="N245" s="212"/>
      <c r="O245" s="212"/>
      <c r="P245" s="212"/>
      <c r="Q245" s="212"/>
      <c r="R245" s="212"/>
      <c r="S245" s="212"/>
      <c r="T245" s="213"/>
      <c r="AT245" s="214" t="s">
        <v>128</v>
      </c>
      <c r="AU245" s="214" t="s">
        <v>83</v>
      </c>
      <c r="AV245" s="13" t="s">
        <v>83</v>
      </c>
      <c r="AW245" s="13" t="s">
        <v>30</v>
      </c>
      <c r="AX245" s="13" t="s">
        <v>81</v>
      </c>
      <c r="AY245" s="214" t="s">
        <v>120</v>
      </c>
    </row>
    <row r="246" spans="1:65" s="2" customFormat="1" ht="14.45" customHeight="1">
      <c r="A246" s="34"/>
      <c r="B246" s="35"/>
      <c r="C246" s="185" t="s">
        <v>277</v>
      </c>
      <c r="D246" s="185" t="s">
        <v>121</v>
      </c>
      <c r="E246" s="186" t="s">
        <v>278</v>
      </c>
      <c r="F246" s="187" t="s">
        <v>279</v>
      </c>
      <c r="G246" s="188" t="s">
        <v>280</v>
      </c>
      <c r="H246" s="189">
        <v>1.62</v>
      </c>
      <c r="I246" s="190"/>
      <c r="J246" s="191">
        <f>ROUND(I246*H246,2)</f>
        <v>0</v>
      </c>
      <c r="K246" s="192"/>
      <c r="L246" s="39"/>
      <c r="M246" s="193" t="s">
        <v>1</v>
      </c>
      <c r="N246" s="194" t="s">
        <v>38</v>
      </c>
      <c r="O246" s="71"/>
      <c r="P246" s="195">
        <f>O246*H246</f>
        <v>0</v>
      </c>
      <c r="Q246" s="195">
        <v>0</v>
      </c>
      <c r="R246" s="195">
        <f>Q246*H246</f>
        <v>0</v>
      </c>
      <c r="S246" s="195">
        <v>0</v>
      </c>
      <c r="T246" s="196">
        <f>S246*H246</f>
        <v>0</v>
      </c>
      <c r="U246" s="34"/>
      <c r="V246" s="34"/>
      <c r="W246" s="34"/>
      <c r="X246" s="34"/>
      <c r="Y246" s="34"/>
      <c r="Z246" s="34"/>
      <c r="AA246" s="34"/>
      <c r="AB246" s="34"/>
      <c r="AC246" s="34"/>
      <c r="AD246" s="34"/>
      <c r="AE246" s="34"/>
      <c r="AR246" s="197" t="s">
        <v>125</v>
      </c>
      <c r="AT246" s="197" t="s">
        <v>121</v>
      </c>
      <c r="AU246" s="197" t="s">
        <v>83</v>
      </c>
      <c r="AY246" s="17" t="s">
        <v>120</v>
      </c>
      <c r="BE246" s="198">
        <f>IF(N246="základní",J246,0)</f>
        <v>0</v>
      </c>
      <c r="BF246" s="198">
        <f>IF(N246="snížená",J246,0)</f>
        <v>0</v>
      </c>
      <c r="BG246" s="198">
        <f>IF(N246="zákl. přenesená",J246,0)</f>
        <v>0</v>
      </c>
      <c r="BH246" s="198">
        <f>IF(N246="sníž. přenesená",J246,0)</f>
        <v>0</v>
      </c>
      <c r="BI246" s="198">
        <f>IF(N246="nulová",J246,0)</f>
        <v>0</v>
      </c>
      <c r="BJ246" s="17" t="s">
        <v>81</v>
      </c>
      <c r="BK246" s="198">
        <f>ROUND(I246*H246,2)</f>
        <v>0</v>
      </c>
      <c r="BL246" s="17" t="s">
        <v>125</v>
      </c>
      <c r="BM246" s="197" t="s">
        <v>281</v>
      </c>
    </row>
    <row r="247" spans="1:65" s="2" customFormat="1" ht="11.25">
      <c r="A247" s="34"/>
      <c r="B247" s="35"/>
      <c r="C247" s="36"/>
      <c r="D247" s="199" t="s">
        <v>127</v>
      </c>
      <c r="E247" s="36"/>
      <c r="F247" s="200" t="s">
        <v>279</v>
      </c>
      <c r="G247" s="36"/>
      <c r="H247" s="36"/>
      <c r="I247" s="201"/>
      <c r="J247" s="36"/>
      <c r="K247" s="36"/>
      <c r="L247" s="39"/>
      <c r="M247" s="202"/>
      <c r="N247" s="203"/>
      <c r="O247" s="71"/>
      <c r="P247" s="71"/>
      <c r="Q247" s="71"/>
      <c r="R247" s="71"/>
      <c r="S247" s="71"/>
      <c r="T247" s="72"/>
      <c r="U247" s="34"/>
      <c r="V247" s="34"/>
      <c r="W247" s="34"/>
      <c r="X247" s="34"/>
      <c r="Y247" s="34"/>
      <c r="Z247" s="34"/>
      <c r="AA247" s="34"/>
      <c r="AB247" s="34"/>
      <c r="AC247" s="34"/>
      <c r="AD247" s="34"/>
      <c r="AE247" s="34"/>
      <c r="AT247" s="17" t="s">
        <v>127</v>
      </c>
      <c r="AU247" s="17" t="s">
        <v>83</v>
      </c>
    </row>
    <row r="248" spans="1:65" s="13" customFormat="1" ht="11.25">
      <c r="B248" s="204"/>
      <c r="C248" s="205"/>
      <c r="D248" s="199" t="s">
        <v>128</v>
      </c>
      <c r="E248" s="206" t="s">
        <v>1</v>
      </c>
      <c r="F248" s="207" t="s">
        <v>282</v>
      </c>
      <c r="G248" s="205"/>
      <c r="H248" s="208">
        <v>1.62</v>
      </c>
      <c r="I248" s="209"/>
      <c r="J248" s="205"/>
      <c r="K248" s="205"/>
      <c r="L248" s="210"/>
      <c r="M248" s="211"/>
      <c r="N248" s="212"/>
      <c r="O248" s="212"/>
      <c r="P248" s="212"/>
      <c r="Q248" s="212"/>
      <c r="R248" s="212"/>
      <c r="S248" s="212"/>
      <c r="T248" s="213"/>
      <c r="AT248" s="214" t="s">
        <v>128</v>
      </c>
      <c r="AU248" s="214" t="s">
        <v>83</v>
      </c>
      <c r="AV248" s="13" t="s">
        <v>83</v>
      </c>
      <c r="AW248" s="13" t="s">
        <v>30</v>
      </c>
      <c r="AX248" s="13" t="s">
        <v>73</v>
      </c>
      <c r="AY248" s="214" t="s">
        <v>120</v>
      </c>
    </row>
    <row r="249" spans="1:65" s="14" customFormat="1" ht="11.25">
      <c r="B249" s="215"/>
      <c r="C249" s="216"/>
      <c r="D249" s="199" t="s">
        <v>128</v>
      </c>
      <c r="E249" s="217" t="s">
        <v>1</v>
      </c>
      <c r="F249" s="218" t="s">
        <v>130</v>
      </c>
      <c r="G249" s="216"/>
      <c r="H249" s="219">
        <v>1.62</v>
      </c>
      <c r="I249" s="220"/>
      <c r="J249" s="216"/>
      <c r="K249" s="216"/>
      <c r="L249" s="221"/>
      <c r="M249" s="222"/>
      <c r="N249" s="223"/>
      <c r="O249" s="223"/>
      <c r="P249" s="223"/>
      <c r="Q249" s="223"/>
      <c r="R249" s="223"/>
      <c r="S249" s="223"/>
      <c r="T249" s="224"/>
      <c r="AT249" s="225" t="s">
        <v>128</v>
      </c>
      <c r="AU249" s="225" t="s">
        <v>83</v>
      </c>
      <c r="AV249" s="14" t="s">
        <v>125</v>
      </c>
      <c r="AW249" s="14" t="s">
        <v>30</v>
      </c>
      <c r="AX249" s="14" t="s">
        <v>81</v>
      </c>
      <c r="AY249" s="225" t="s">
        <v>120</v>
      </c>
    </row>
    <row r="250" spans="1:65" s="2" customFormat="1" ht="24.2" customHeight="1">
      <c r="A250" s="34"/>
      <c r="B250" s="35"/>
      <c r="C250" s="185" t="s">
        <v>283</v>
      </c>
      <c r="D250" s="185" t="s">
        <v>121</v>
      </c>
      <c r="E250" s="186" t="s">
        <v>284</v>
      </c>
      <c r="F250" s="187" t="s">
        <v>285</v>
      </c>
      <c r="G250" s="188" t="s">
        <v>124</v>
      </c>
      <c r="H250" s="189">
        <v>4.5</v>
      </c>
      <c r="I250" s="190"/>
      <c r="J250" s="191">
        <f>ROUND(I250*H250,2)</f>
        <v>0</v>
      </c>
      <c r="K250" s="192"/>
      <c r="L250" s="39"/>
      <c r="M250" s="193" t="s">
        <v>1</v>
      </c>
      <c r="N250" s="194" t="s">
        <v>38</v>
      </c>
      <c r="O250" s="71"/>
      <c r="P250" s="195">
        <f>O250*H250</f>
        <v>0</v>
      </c>
      <c r="Q250" s="195">
        <v>0</v>
      </c>
      <c r="R250" s="195">
        <f>Q250*H250</f>
        <v>0</v>
      </c>
      <c r="S250" s="195">
        <v>0</v>
      </c>
      <c r="T250" s="196">
        <f>S250*H250</f>
        <v>0</v>
      </c>
      <c r="U250" s="34"/>
      <c r="V250" s="34"/>
      <c r="W250" s="34"/>
      <c r="X250" s="34"/>
      <c r="Y250" s="34"/>
      <c r="Z250" s="34"/>
      <c r="AA250" s="34"/>
      <c r="AB250" s="34"/>
      <c r="AC250" s="34"/>
      <c r="AD250" s="34"/>
      <c r="AE250" s="34"/>
      <c r="AR250" s="197" t="s">
        <v>125</v>
      </c>
      <c r="AT250" s="197" t="s">
        <v>121</v>
      </c>
      <c r="AU250" s="197" t="s">
        <v>83</v>
      </c>
      <c r="AY250" s="17" t="s">
        <v>120</v>
      </c>
      <c r="BE250" s="198">
        <f>IF(N250="základní",J250,0)</f>
        <v>0</v>
      </c>
      <c r="BF250" s="198">
        <f>IF(N250="snížená",J250,0)</f>
        <v>0</v>
      </c>
      <c r="BG250" s="198">
        <f>IF(N250="zákl. přenesená",J250,0)</f>
        <v>0</v>
      </c>
      <c r="BH250" s="198">
        <f>IF(N250="sníž. přenesená",J250,0)</f>
        <v>0</v>
      </c>
      <c r="BI250" s="198">
        <f>IF(N250="nulová",J250,0)</f>
        <v>0</v>
      </c>
      <c r="BJ250" s="17" t="s">
        <v>81</v>
      </c>
      <c r="BK250" s="198">
        <f>ROUND(I250*H250,2)</f>
        <v>0</v>
      </c>
      <c r="BL250" s="17" t="s">
        <v>125</v>
      </c>
      <c r="BM250" s="197" t="s">
        <v>286</v>
      </c>
    </row>
    <row r="251" spans="1:65" s="2" customFormat="1" ht="19.5">
      <c r="A251" s="34"/>
      <c r="B251" s="35"/>
      <c r="C251" s="36"/>
      <c r="D251" s="199" t="s">
        <v>127</v>
      </c>
      <c r="E251" s="36"/>
      <c r="F251" s="200" t="s">
        <v>285</v>
      </c>
      <c r="G251" s="36"/>
      <c r="H251" s="36"/>
      <c r="I251" s="201"/>
      <c r="J251" s="36"/>
      <c r="K251" s="36"/>
      <c r="L251" s="39"/>
      <c r="M251" s="202"/>
      <c r="N251" s="203"/>
      <c r="O251" s="71"/>
      <c r="P251" s="71"/>
      <c r="Q251" s="71"/>
      <c r="R251" s="71"/>
      <c r="S251" s="71"/>
      <c r="T251" s="72"/>
      <c r="U251" s="34"/>
      <c r="V251" s="34"/>
      <c r="W251" s="34"/>
      <c r="X251" s="34"/>
      <c r="Y251" s="34"/>
      <c r="Z251" s="34"/>
      <c r="AA251" s="34"/>
      <c r="AB251" s="34"/>
      <c r="AC251" s="34"/>
      <c r="AD251" s="34"/>
      <c r="AE251" s="34"/>
      <c r="AT251" s="17" t="s">
        <v>127</v>
      </c>
      <c r="AU251" s="17" t="s">
        <v>83</v>
      </c>
    </row>
    <row r="252" spans="1:65" s="13" customFormat="1" ht="11.25">
      <c r="B252" s="204"/>
      <c r="C252" s="205"/>
      <c r="D252" s="199" t="s">
        <v>128</v>
      </c>
      <c r="E252" s="206" t="s">
        <v>1</v>
      </c>
      <c r="F252" s="207" t="s">
        <v>287</v>
      </c>
      <c r="G252" s="205"/>
      <c r="H252" s="208">
        <v>4.5</v>
      </c>
      <c r="I252" s="209"/>
      <c r="J252" s="205"/>
      <c r="K252" s="205"/>
      <c r="L252" s="210"/>
      <c r="M252" s="211"/>
      <c r="N252" s="212"/>
      <c r="O252" s="212"/>
      <c r="P252" s="212"/>
      <c r="Q252" s="212"/>
      <c r="R252" s="212"/>
      <c r="S252" s="212"/>
      <c r="T252" s="213"/>
      <c r="AT252" s="214" t="s">
        <v>128</v>
      </c>
      <c r="AU252" s="214" t="s">
        <v>83</v>
      </c>
      <c r="AV252" s="13" t="s">
        <v>83</v>
      </c>
      <c r="AW252" s="13" t="s">
        <v>30</v>
      </c>
      <c r="AX252" s="13" t="s">
        <v>81</v>
      </c>
      <c r="AY252" s="214" t="s">
        <v>120</v>
      </c>
    </row>
    <row r="253" spans="1:65" s="2" customFormat="1" ht="14.45" customHeight="1">
      <c r="A253" s="34"/>
      <c r="B253" s="35"/>
      <c r="C253" s="228" t="s">
        <v>288</v>
      </c>
      <c r="D253" s="228" t="s">
        <v>159</v>
      </c>
      <c r="E253" s="229" t="s">
        <v>289</v>
      </c>
      <c r="F253" s="230" t="s">
        <v>290</v>
      </c>
      <c r="G253" s="231" t="s">
        <v>162</v>
      </c>
      <c r="H253" s="232">
        <v>1.5</v>
      </c>
      <c r="I253" s="233"/>
      <c r="J253" s="234">
        <f>ROUND(I253*H253,2)</f>
        <v>0</v>
      </c>
      <c r="K253" s="235"/>
      <c r="L253" s="236"/>
      <c r="M253" s="237" t="s">
        <v>1</v>
      </c>
      <c r="N253" s="238" t="s">
        <v>38</v>
      </c>
      <c r="O253" s="71"/>
      <c r="P253" s="195">
        <f>O253*H253</f>
        <v>0</v>
      </c>
      <c r="Q253" s="195">
        <v>1.125</v>
      </c>
      <c r="R253" s="195">
        <f>Q253*H253</f>
        <v>1.6875</v>
      </c>
      <c r="S253" s="195">
        <v>0</v>
      </c>
      <c r="T253" s="196">
        <f>S253*H253</f>
        <v>0</v>
      </c>
      <c r="U253" s="34"/>
      <c r="V253" s="34"/>
      <c r="W253" s="34"/>
      <c r="X253" s="34"/>
      <c r="Y253" s="34"/>
      <c r="Z253" s="34"/>
      <c r="AA253" s="34"/>
      <c r="AB253" s="34"/>
      <c r="AC253" s="34"/>
      <c r="AD253" s="34"/>
      <c r="AE253" s="34"/>
      <c r="AR253" s="197" t="s">
        <v>158</v>
      </c>
      <c r="AT253" s="197" t="s">
        <v>159</v>
      </c>
      <c r="AU253" s="197" t="s">
        <v>83</v>
      </c>
      <c r="AY253" s="17" t="s">
        <v>120</v>
      </c>
      <c r="BE253" s="198">
        <f>IF(N253="základní",J253,0)</f>
        <v>0</v>
      </c>
      <c r="BF253" s="198">
        <f>IF(N253="snížená",J253,0)</f>
        <v>0</v>
      </c>
      <c r="BG253" s="198">
        <f>IF(N253="zákl. přenesená",J253,0)</f>
        <v>0</v>
      </c>
      <c r="BH253" s="198">
        <f>IF(N253="sníž. přenesená",J253,0)</f>
        <v>0</v>
      </c>
      <c r="BI253" s="198">
        <f>IF(N253="nulová",J253,0)</f>
        <v>0</v>
      </c>
      <c r="BJ253" s="17" t="s">
        <v>81</v>
      </c>
      <c r="BK253" s="198">
        <f>ROUND(I253*H253,2)</f>
        <v>0</v>
      </c>
      <c r="BL253" s="17" t="s">
        <v>125</v>
      </c>
      <c r="BM253" s="197" t="s">
        <v>291</v>
      </c>
    </row>
    <row r="254" spans="1:65" s="2" customFormat="1" ht="11.25">
      <c r="A254" s="34"/>
      <c r="B254" s="35"/>
      <c r="C254" s="36"/>
      <c r="D254" s="199" t="s">
        <v>127</v>
      </c>
      <c r="E254" s="36"/>
      <c r="F254" s="200" t="s">
        <v>290</v>
      </c>
      <c r="G254" s="36"/>
      <c r="H254" s="36"/>
      <c r="I254" s="201"/>
      <c r="J254" s="36"/>
      <c r="K254" s="36"/>
      <c r="L254" s="39"/>
      <c r="M254" s="202"/>
      <c r="N254" s="203"/>
      <c r="O254" s="71"/>
      <c r="P254" s="71"/>
      <c r="Q254" s="71"/>
      <c r="R254" s="71"/>
      <c r="S254" s="71"/>
      <c r="T254" s="72"/>
      <c r="U254" s="34"/>
      <c r="V254" s="34"/>
      <c r="W254" s="34"/>
      <c r="X254" s="34"/>
      <c r="Y254" s="34"/>
      <c r="Z254" s="34"/>
      <c r="AA254" s="34"/>
      <c r="AB254" s="34"/>
      <c r="AC254" s="34"/>
      <c r="AD254" s="34"/>
      <c r="AE254" s="34"/>
      <c r="AT254" s="17" t="s">
        <v>127</v>
      </c>
      <c r="AU254" s="17" t="s">
        <v>83</v>
      </c>
    </row>
    <row r="255" spans="1:65" s="13" customFormat="1" ht="11.25">
      <c r="B255" s="204"/>
      <c r="C255" s="205"/>
      <c r="D255" s="199" t="s">
        <v>128</v>
      </c>
      <c r="E255" s="206" t="s">
        <v>1</v>
      </c>
      <c r="F255" s="207" t="s">
        <v>292</v>
      </c>
      <c r="G255" s="205"/>
      <c r="H255" s="208">
        <v>1.5</v>
      </c>
      <c r="I255" s="209"/>
      <c r="J255" s="205"/>
      <c r="K255" s="205"/>
      <c r="L255" s="210"/>
      <c r="M255" s="211"/>
      <c r="N255" s="212"/>
      <c r="O255" s="212"/>
      <c r="P255" s="212"/>
      <c r="Q255" s="212"/>
      <c r="R255" s="212"/>
      <c r="S255" s="212"/>
      <c r="T255" s="213"/>
      <c r="AT255" s="214" t="s">
        <v>128</v>
      </c>
      <c r="AU255" s="214" t="s">
        <v>83</v>
      </c>
      <c r="AV255" s="13" t="s">
        <v>83</v>
      </c>
      <c r="AW255" s="13" t="s">
        <v>30</v>
      </c>
      <c r="AX255" s="13" t="s">
        <v>81</v>
      </c>
      <c r="AY255" s="214" t="s">
        <v>120</v>
      </c>
    </row>
    <row r="256" spans="1:65" s="2" customFormat="1" ht="14.45" customHeight="1">
      <c r="A256" s="34"/>
      <c r="B256" s="35"/>
      <c r="C256" s="228" t="s">
        <v>293</v>
      </c>
      <c r="D256" s="228" t="s">
        <v>159</v>
      </c>
      <c r="E256" s="229" t="s">
        <v>294</v>
      </c>
      <c r="F256" s="230" t="s">
        <v>295</v>
      </c>
      <c r="G256" s="231" t="s">
        <v>280</v>
      </c>
      <c r="H256" s="232">
        <v>0.3</v>
      </c>
      <c r="I256" s="233"/>
      <c r="J256" s="234">
        <f>ROUND(I256*H256,2)</f>
        <v>0</v>
      </c>
      <c r="K256" s="235"/>
      <c r="L256" s="236"/>
      <c r="M256" s="237" t="s">
        <v>1</v>
      </c>
      <c r="N256" s="238" t="s">
        <v>38</v>
      </c>
      <c r="O256" s="71"/>
      <c r="P256" s="195">
        <f>O256*H256</f>
        <v>0</v>
      </c>
      <c r="Q256" s="195">
        <v>2.234</v>
      </c>
      <c r="R256" s="195">
        <f>Q256*H256</f>
        <v>0.67020000000000002</v>
      </c>
      <c r="S256" s="195">
        <v>0</v>
      </c>
      <c r="T256" s="196">
        <f>S256*H256</f>
        <v>0</v>
      </c>
      <c r="U256" s="34"/>
      <c r="V256" s="34"/>
      <c r="W256" s="34"/>
      <c r="X256" s="34"/>
      <c r="Y256" s="34"/>
      <c r="Z256" s="34"/>
      <c r="AA256" s="34"/>
      <c r="AB256" s="34"/>
      <c r="AC256" s="34"/>
      <c r="AD256" s="34"/>
      <c r="AE256" s="34"/>
      <c r="AR256" s="197" t="s">
        <v>158</v>
      </c>
      <c r="AT256" s="197" t="s">
        <v>159</v>
      </c>
      <c r="AU256" s="197" t="s">
        <v>83</v>
      </c>
      <c r="AY256" s="17" t="s">
        <v>120</v>
      </c>
      <c r="BE256" s="198">
        <f>IF(N256="základní",J256,0)</f>
        <v>0</v>
      </c>
      <c r="BF256" s="198">
        <f>IF(N256="snížená",J256,0)</f>
        <v>0</v>
      </c>
      <c r="BG256" s="198">
        <f>IF(N256="zákl. přenesená",J256,0)</f>
        <v>0</v>
      </c>
      <c r="BH256" s="198">
        <f>IF(N256="sníž. přenesená",J256,0)</f>
        <v>0</v>
      </c>
      <c r="BI256" s="198">
        <f>IF(N256="nulová",J256,0)</f>
        <v>0</v>
      </c>
      <c r="BJ256" s="17" t="s">
        <v>81</v>
      </c>
      <c r="BK256" s="198">
        <f>ROUND(I256*H256,2)</f>
        <v>0</v>
      </c>
      <c r="BL256" s="17" t="s">
        <v>125</v>
      </c>
      <c r="BM256" s="197" t="s">
        <v>296</v>
      </c>
    </row>
    <row r="257" spans="1:65" s="2" customFormat="1" ht="11.25">
      <c r="A257" s="34"/>
      <c r="B257" s="35"/>
      <c r="C257" s="36"/>
      <c r="D257" s="199" t="s">
        <v>127</v>
      </c>
      <c r="E257" s="36"/>
      <c r="F257" s="200" t="s">
        <v>295</v>
      </c>
      <c r="G257" s="36"/>
      <c r="H257" s="36"/>
      <c r="I257" s="201"/>
      <c r="J257" s="36"/>
      <c r="K257" s="36"/>
      <c r="L257" s="39"/>
      <c r="M257" s="202"/>
      <c r="N257" s="203"/>
      <c r="O257" s="71"/>
      <c r="P257" s="71"/>
      <c r="Q257" s="71"/>
      <c r="R257" s="71"/>
      <c r="S257" s="71"/>
      <c r="T257" s="72"/>
      <c r="U257" s="34"/>
      <c r="V257" s="34"/>
      <c r="W257" s="34"/>
      <c r="X257" s="34"/>
      <c r="Y257" s="34"/>
      <c r="Z257" s="34"/>
      <c r="AA257" s="34"/>
      <c r="AB257" s="34"/>
      <c r="AC257" s="34"/>
      <c r="AD257" s="34"/>
      <c r="AE257" s="34"/>
      <c r="AT257" s="17" t="s">
        <v>127</v>
      </c>
      <c r="AU257" s="17" t="s">
        <v>83</v>
      </c>
    </row>
    <row r="258" spans="1:65" s="15" customFormat="1" ht="11.25">
      <c r="B258" s="239"/>
      <c r="C258" s="240"/>
      <c r="D258" s="199" t="s">
        <v>128</v>
      </c>
      <c r="E258" s="241" t="s">
        <v>1</v>
      </c>
      <c r="F258" s="242" t="s">
        <v>297</v>
      </c>
      <c r="G258" s="240"/>
      <c r="H258" s="241" t="s">
        <v>1</v>
      </c>
      <c r="I258" s="243"/>
      <c r="J258" s="240"/>
      <c r="K258" s="240"/>
      <c r="L258" s="244"/>
      <c r="M258" s="245"/>
      <c r="N258" s="246"/>
      <c r="O258" s="246"/>
      <c r="P258" s="246"/>
      <c r="Q258" s="246"/>
      <c r="R258" s="246"/>
      <c r="S258" s="246"/>
      <c r="T258" s="247"/>
      <c r="AT258" s="248" t="s">
        <v>128</v>
      </c>
      <c r="AU258" s="248" t="s">
        <v>83</v>
      </c>
      <c r="AV258" s="15" t="s">
        <v>81</v>
      </c>
      <c r="AW258" s="15" t="s">
        <v>30</v>
      </c>
      <c r="AX258" s="15" t="s">
        <v>73</v>
      </c>
      <c r="AY258" s="248" t="s">
        <v>120</v>
      </c>
    </row>
    <row r="259" spans="1:65" s="13" customFormat="1" ht="11.25">
      <c r="B259" s="204"/>
      <c r="C259" s="205"/>
      <c r="D259" s="199" t="s">
        <v>128</v>
      </c>
      <c r="E259" s="206" t="s">
        <v>1</v>
      </c>
      <c r="F259" s="207" t="s">
        <v>298</v>
      </c>
      <c r="G259" s="205"/>
      <c r="H259" s="208">
        <v>0.3</v>
      </c>
      <c r="I259" s="209"/>
      <c r="J259" s="205"/>
      <c r="K259" s="205"/>
      <c r="L259" s="210"/>
      <c r="M259" s="211"/>
      <c r="N259" s="212"/>
      <c r="O259" s="212"/>
      <c r="P259" s="212"/>
      <c r="Q259" s="212"/>
      <c r="R259" s="212"/>
      <c r="S259" s="212"/>
      <c r="T259" s="213"/>
      <c r="AT259" s="214" t="s">
        <v>128</v>
      </c>
      <c r="AU259" s="214" t="s">
        <v>83</v>
      </c>
      <c r="AV259" s="13" t="s">
        <v>83</v>
      </c>
      <c r="AW259" s="13" t="s">
        <v>30</v>
      </c>
      <c r="AX259" s="13" t="s">
        <v>73</v>
      </c>
      <c r="AY259" s="214" t="s">
        <v>120</v>
      </c>
    </row>
    <row r="260" spans="1:65" s="14" customFormat="1" ht="11.25">
      <c r="B260" s="215"/>
      <c r="C260" s="216"/>
      <c r="D260" s="199" t="s">
        <v>128</v>
      </c>
      <c r="E260" s="217" t="s">
        <v>1</v>
      </c>
      <c r="F260" s="218" t="s">
        <v>130</v>
      </c>
      <c r="G260" s="216"/>
      <c r="H260" s="219">
        <v>0.3</v>
      </c>
      <c r="I260" s="220"/>
      <c r="J260" s="216"/>
      <c r="K260" s="216"/>
      <c r="L260" s="221"/>
      <c r="M260" s="222"/>
      <c r="N260" s="223"/>
      <c r="O260" s="223"/>
      <c r="P260" s="223"/>
      <c r="Q260" s="223"/>
      <c r="R260" s="223"/>
      <c r="S260" s="223"/>
      <c r="T260" s="224"/>
      <c r="AT260" s="225" t="s">
        <v>128</v>
      </c>
      <c r="AU260" s="225" t="s">
        <v>83</v>
      </c>
      <c r="AV260" s="14" t="s">
        <v>125</v>
      </c>
      <c r="AW260" s="14" t="s">
        <v>30</v>
      </c>
      <c r="AX260" s="14" t="s">
        <v>81</v>
      </c>
      <c r="AY260" s="225" t="s">
        <v>120</v>
      </c>
    </row>
    <row r="261" spans="1:65" s="2" customFormat="1" ht="14.45" customHeight="1">
      <c r="A261" s="34"/>
      <c r="B261" s="35"/>
      <c r="C261" s="228" t="s">
        <v>299</v>
      </c>
      <c r="D261" s="228" t="s">
        <v>159</v>
      </c>
      <c r="E261" s="229" t="s">
        <v>231</v>
      </c>
      <c r="F261" s="230" t="s">
        <v>232</v>
      </c>
      <c r="G261" s="231" t="s">
        <v>162</v>
      </c>
      <c r="H261" s="232">
        <v>2</v>
      </c>
      <c r="I261" s="233"/>
      <c r="J261" s="234">
        <f>ROUND(I261*H261,2)</f>
        <v>0</v>
      </c>
      <c r="K261" s="235"/>
      <c r="L261" s="236"/>
      <c r="M261" s="237" t="s">
        <v>1</v>
      </c>
      <c r="N261" s="238" t="s">
        <v>38</v>
      </c>
      <c r="O261" s="71"/>
      <c r="P261" s="195">
        <f>O261*H261</f>
        <v>0</v>
      </c>
      <c r="Q261" s="195">
        <v>2E-3</v>
      </c>
      <c r="R261" s="195">
        <f>Q261*H261</f>
        <v>4.0000000000000001E-3</v>
      </c>
      <c r="S261" s="195">
        <v>0</v>
      </c>
      <c r="T261" s="196">
        <f>S261*H261</f>
        <v>0</v>
      </c>
      <c r="U261" s="34"/>
      <c r="V261" s="34"/>
      <c r="W261" s="34"/>
      <c r="X261" s="34"/>
      <c r="Y261" s="34"/>
      <c r="Z261" s="34"/>
      <c r="AA261" s="34"/>
      <c r="AB261" s="34"/>
      <c r="AC261" s="34"/>
      <c r="AD261" s="34"/>
      <c r="AE261" s="34"/>
      <c r="AR261" s="197" t="s">
        <v>158</v>
      </c>
      <c r="AT261" s="197" t="s">
        <v>159</v>
      </c>
      <c r="AU261" s="197" t="s">
        <v>83</v>
      </c>
      <c r="AY261" s="17" t="s">
        <v>120</v>
      </c>
      <c r="BE261" s="198">
        <f>IF(N261="základní",J261,0)</f>
        <v>0</v>
      </c>
      <c r="BF261" s="198">
        <f>IF(N261="snížená",J261,0)</f>
        <v>0</v>
      </c>
      <c r="BG261" s="198">
        <f>IF(N261="zákl. přenesená",J261,0)</f>
        <v>0</v>
      </c>
      <c r="BH261" s="198">
        <f>IF(N261="sníž. přenesená",J261,0)</f>
        <v>0</v>
      </c>
      <c r="BI261" s="198">
        <f>IF(N261="nulová",J261,0)</f>
        <v>0</v>
      </c>
      <c r="BJ261" s="17" t="s">
        <v>81</v>
      </c>
      <c r="BK261" s="198">
        <f>ROUND(I261*H261,2)</f>
        <v>0</v>
      </c>
      <c r="BL261" s="17" t="s">
        <v>125</v>
      </c>
      <c r="BM261" s="197" t="s">
        <v>300</v>
      </c>
    </row>
    <row r="262" spans="1:65" s="2" customFormat="1" ht="11.25">
      <c r="A262" s="34"/>
      <c r="B262" s="35"/>
      <c r="C262" s="36"/>
      <c r="D262" s="199" t="s">
        <v>127</v>
      </c>
      <c r="E262" s="36"/>
      <c r="F262" s="200" t="s">
        <v>232</v>
      </c>
      <c r="G262" s="36"/>
      <c r="H262" s="36"/>
      <c r="I262" s="201"/>
      <c r="J262" s="36"/>
      <c r="K262" s="36"/>
      <c r="L262" s="39"/>
      <c r="M262" s="202"/>
      <c r="N262" s="203"/>
      <c r="O262" s="71"/>
      <c r="P262" s="71"/>
      <c r="Q262" s="71"/>
      <c r="R262" s="71"/>
      <c r="S262" s="71"/>
      <c r="T262" s="72"/>
      <c r="U262" s="34"/>
      <c r="V262" s="34"/>
      <c r="W262" s="34"/>
      <c r="X262" s="34"/>
      <c r="Y262" s="34"/>
      <c r="Z262" s="34"/>
      <c r="AA262" s="34"/>
      <c r="AB262" s="34"/>
      <c r="AC262" s="34"/>
      <c r="AD262" s="34"/>
      <c r="AE262" s="34"/>
      <c r="AT262" s="17" t="s">
        <v>127</v>
      </c>
      <c r="AU262" s="17" t="s">
        <v>83</v>
      </c>
    </row>
    <row r="263" spans="1:65" s="13" customFormat="1" ht="11.25">
      <c r="B263" s="204"/>
      <c r="C263" s="205"/>
      <c r="D263" s="199" t="s">
        <v>128</v>
      </c>
      <c r="E263" s="206" t="s">
        <v>1</v>
      </c>
      <c r="F263" s="207" t="s">
        <v>83</v>
      </c>
      <c r="G263" s="205"/>
      <c r="H263" s="208">
        <v>2</v>
      </c>
      <c r="I263" s="209"/>
      <c r="J263" s="205"/>
      <c r="K263" s="205"/>
      <c r="L263" s="210"/>
      <c r="M263" s="211"/>
      <c r="N263" s="212"/>
      <c r="O263" s="212"/>
      <c r="P263" s="212"/>
      <c r="Q263" s="212"/>
      <c r="R263" s="212"/>
      <c r="S263" s="212"/>
      <c r="T263" s="213"/>
      <c r="AT263" s="214" t="s">
        <v>128</v>
      </c>
      <c r="AU263" s="214" t="s">
        <v>83</v>
      </c>
      <c r="AV263" s="13" t="s">
        <v>83</v>
      </c>
      <c r="AW263" s="13" t="s">
        <v>30</v>
      </c>
      <c r="AX263" s="13" t="s">
        <v>81</v>
      </c>
      <c r="AY263" s="214" t="s">
        <v>120</v>
      </c>
    </row>
    <row r="264" spans="1:65" s="12" customFormat="1" ht="25.9" customHeight="1">
      <c r="B264" s="171"/>
      <c r="C264" s="172"/>
      <c r="D264" s="173" t="s">
        <v>72</v>
      </c>
      <c r="E264" s="174" t="s">
        <v>301</v>
      </c>
      <c r="F264" s="174" t="s">
        <v>302</v>
      </c>
      <c r="G264" s="172"/>
      <c r="H264" s="172"/>
      <c r="I264" s="175"/>
      <c r="J264" s="176">
        <f>BK264</f>
        <v>0</v>
      </c>
      <c r="K264" s="172"/>
      <c r="L264" s="177"/>
      <c r="M264" s="178"/>
      <c r="N264" s="179"/>
      <c r="O264" s="179"/>
      <c r="P264" s="180">
        <v>0</v>
      </c>
      <c r="Q264" s="179"/>
      <c r="R264" s="180">
        <v>0</v>
      </c>
      <c r="S264" s="179"/>
      <c r="T264" s="181">
        <v>0</v>
      </c>
      <c r="AR264" s="182" t="s">
        <v>81</v>
      </c>
      <c r="AT264" s="183" t="s">
        <v>72</v>
      </c>
      <c r="AU264" s="183" t="s">
        <v>73</v>
      </c>
      <c r="AY264" s="182" t="s">
        <v>120</v>
      </c>
      <c r="BK264" s="184">
        <v>0</v>
      </c>
    </row>
    <row r="265" spans="1:65" s="12" customFormat="1" ht="25.9" customHeight="1">
      <c r="B265" s="171"/>
      <c r="C265" s="172"/>
      <c r="D265" s="173" t="s">
        <v>72</v>
      </c>
      <c r="E265" s="174" t="s">
        <v>303</v>
      </c>
      <c r="F265" s="174" t="s">
        <v>304</v>
      </c>
      <c r="G265" s="172"/>
      <c r="H265" s="172"/>
      <c r="I265" s="175"/>
      <c r="J265" s="176">
        <f>BK265</f>
        <v>0</v>
      </c>
      <c r="K265" s="172"/>
      <c r="L265" s="177"/>
      <c r="M265" s="178"/>
      <c r="N265" s="179"/>
      <c r="O265" s="179"/>
      <c r="P265" s="180">
        <f>SUM(P266:P577)</f>
        <v>0</v>
      </c>
      <c r="Q265" s="179"/>
      <c r="R265" s="180">
        <f>SUM(R266:R577)</f>
        <v>2848.3870940000002</v>
      </c>
      <c r="S265" s="179"/>
      <c r="T265" s="181">
        <f>SUM(T266:T577)</f>
        <v>0</v>
      </c>
      <c r="AR265" s="182" t="s">
        <v>81</v>
      </c>
      <c r="AT265" s="183" t="s">
        <v>72</v>
      </c>
      <c r="AU265" s="183" t="s">
        <v>73</v>
      </c>
      <c r="AY265" s="182" t="s">
        <v>120</v>
      </c>
      <c r="BK265" s="184">
        <f>SUM(BK266:BK577)</f>
        <v>0</v>
      </c>
    </row>
    <row r="266" spans="1:65" s="2" customFormat="1" ht="24.2" customHeight="1">
      <c r="A266" s="34"/>
      <c r="B266" s="35"/>
      <c r="C266" s="185" t="s">
        <v>305</v>
      </c>
      <c r="D266" s="185" t="s">
        <v>121</v>
      </c>
      <c r="E266" s="186" t="s">
        <v>306</v>
      </c>
      <c r="F266" s="187" t="s">
        <v>307</v>
      </c>
      <c r="G266" s="188" t="s">
        <v>192</v>
      </c>
      <c r="H266" s="189">
        <v>3099</v>
      </c>
      <c r="I266" s="190"/>
      <c r="J266" s="191">
        <f>ROUND(I266*H266,2)</f>
        <v>0</v>
      </c>
      <c r="K266" s="192"/>
      <c r="L266" s="39"/>
      <c r="M266" s="193" t="s">
        <v>1</v>
      </c>
      <c r="N266" s="194" t="s">
        <v>38</v>
      </c>
      <c r="O266" s="71"/>
      <c r="P266" s="195">
        <f>O266*H266</f>
        <v>0</v>
      </c>
      <c r="Q266" s="195">
        <v>0</v>
      </c>
      <c r="R266" s="195">
        <f>Q266*H266</f>
        <v>0</v>
      </c>
      <c r="S266" s="195">
        <v>0</v>
      </c>
      <c r="T266" s="196">
        <f>S266*H266</f>
        <v>0</v>
      </c>
      <c r="U266" s="34"/>
      <c r="V266" s="34"/>
      <c r="W266" s="34"/>
      <c r="X266" s="34"/>
      <c r="Y266" s="34"/>
      <c r="Z266" s="34"/>
      <c r="AA266" s="34"/>
      <c r="AB266" s="34"/>
      <c r="AC266" s="34"/>
      <c r="AD266" s="34"/>
      <c r="AE266" s="34"/>
      <c r="AR266" s="197" t="s">
        <v>125</v>
      </c>
      <c r="AT266" s="197" t="s">
        <v>121</v>
      </c>
      <c r="AU266" s="197" t="s">
        <v>81</v>
      </c>
      <c r="AY266" s="17" t="s">
        <v>120</v>
      </c>
      <c r="BE266" s="198">
        <f>IF(N266="základní",J266,0)</f>
        <v>0</v>
      </c>
      <c r="BF266" s="198">
        <f>IF(N266="snížená",J266,0)</f>
        <v>0</v>
      </c>
      <c r="BG266" s="198">
        <f>IF(N266="zákl. přenesená",J266,0)</f>
        <v>0</v>
      </c>
      <c r="BH266" s="198">
        <f>IF(N266="sníž. přenesená",J266,0)</f>
        <v>0</v>
      </c>
      <c r="BI266" s="198">
        <f>IF(N266="nulová",J266,0)</f>
        <v>0</v>
      </c>
      <c r="BJ266" s="17" t="s">
        <v>81</v>
      </c>
      <c r="BK266" s="198">
        <f>ROUND(I266*H266,2)</f>
        <v>0</v>
      </c>
      <c r="BL266" s="17" t="s">
        <v>125</v>
      </c>
      <c r="BM266" s="197" t="s">
        <v>308</v>
      </c>
    </row>
    <row r="267" spans="1:65" s="2" customFormat="1" ht="19.5">
      <c r="A267" s="34"/>
      <c r="B267" s="35"/>
      <c r="C267" s="36"/>
      <c r="D267" s="199" t="s">
        <v>127</v>
      </c>
      <c r="E267" s="36"/>
      <c r="F267" s="200" t="s">
        <v>307</v>
      </c>
      <c r="G267" s="36"/>
      <c r="H267" s="36"/>
      <c r="I267" s="201"/>
      <c r="J267" s="36"/>
      <c r="K267" s="36"/>
      <c r="L267" s="39"/>
      <c r="M267" s="202"/>
      <c r="N267" s="203"/>
      <c r="O267" s="71"/>
      <c r="P267" s="71"/>
      <c r="Q267" s="71"/>
      <c r="R267" s="71"/>
      <c r="S267" s="71"/>
      <c r="T267" s="72"/>
      <c r="U267" s="34"/>
      <c r="V267" s="34"/>
      <c r="W267" s="34"/>
      <c r="X267" s="34"/>
      <c r="Y267" s="34"/>
      <c r="Z267" s="34"/>
      <c r="AA267" s="34"/>
      <c r="AB267" s="34"/>
      <c r="AC267" s="34"/>
      <c r="AD267" s="34"/>
      <c r="AE267" s="34"/>
      <c r="AT267" s="17" t="s">
        <v>127</v>
      </c>
      <c r="AU267" s="17" t="s">
        <v>81</v>
      </c>
    </row>
    <row r="268" spans="1:65" s="15" customFormat="1" ht="11.25">
      <c r="B268" s="239"/>
      <c r="C268" s="240"/>
      <c r="D268" s="199" t="s">
        <v>128</v>
      </c>
      <c r="E268" s="241" t="s">
        <v>1</v>
      </c>
      <c r="F268" s="242" t="s">
        <v>309</v>
      </c>
      <c r="G268" s="240"/>
      <c r="H268" s="241" t="s">
        <v>1</v>
      </c>
      <c r="I268" s="243"/>
      <c r="J268" s="240"/>
      <c r="K268" s="240"/>
      <c r="L268" s="244"/>
      <c r="M268" s="245"/>
      <c r="N268" s="246"/>
      <c r="O268" s="246"/>
      <c r="P268" s="246"/>
      <c r="Q268" s="246"/>
      <c r="R268" s="246"/>
      <c r="S268" s="246"/>
      <c r="T268" s="247"/>
      <c r="AT268" s="248" t="s">
        <v>128</v>
      </c>
      <c r="AU268" s="248" t="s">
        <v>81</v>
      </c>
      <c r="AV268" s="15" t="s">
        <v>81</v>
      </c>
      <c r="AW268" s="15" t="s">
        <v>30</v>
      </c>
      <c r="AX268" s="15" t="s">
        <v>73</v>
      </c>
      <c r="AY268" s="248" t="s">
        <v>120</v>
      </c>
    </row>
    <row r="269" spans="1:65" s="15" customFormat="1" ht="11.25">
      <c r="B269" s="239"/>
      <c r="C269" s="240"/>
      <c r="D269" s="199" t="s">
        <v>128</v>
      </c>
      <c r="E269" s="241" t="s">
        <v>1</v>
      </c>
      <c r="F269" s="242" t="s">
        <v>310</v>
      </c>
      <c r="G269" s="240"/>
      <c r="H269" s="241" t="s">
        <v>1</v>
      </c>
      <c r="I269" s="243"/>
      <c r="J269" s="240"/>
      <c r="K269" s="240"/>
      <c r="L269" s="244"/>
      <c r="M269" s="245"/>
      <c r="N269" s="246"/>
      <c r="O269" s="246"/>
      <c r="P269" s="246"/>
      <c r="Q269" s="246"/>
      <c r="R269" s="246"/>
      <c r="S269" s="246"/>
      <c r="T269" s="247"/>
      <c r="AT269" s="248" t="s">
        <v>128</v>
      </c>
      <c r="AU269" s="248" t="s">
        <v>81</v>
      </c>
      <c r="AV269" s="15" t="s">
        <v>81</v>
      </c>
      <c r="AW269" s="15" t="s">
        <v>30</v>
      </c>
      <c r="AX269" s="15" t="s">
        <v>73</v>
      </c>
      <c r="AY269" s="248" t="s">
        <v>120</v>
      </c>
    </row>
    <row r="270" spans="1:65" s="13" customFormat="1" ht="11.25">
      <c r="B270" s="204"/>
      <c r="C270" s="205"/>
      <c r="D270" s="199" t="s">
        <v>128</v>
      </c>
      <c r="E270" s="206" t="s">
        <v>1</v>
      </c>
      <c r="F270" s="207" t="s">
        <v>311</v>
      </c>
      <c r="G270" s="205"/>
      <c r="H270" s="208">
        <v>210</v>
      </c>
      <c r="I270" s="209"/>
      <c r="J270" s="205"/>
      <c r="K270" s="205"/>
      <c r="L270" s="210"/>
      <c r="M270" s="211"/>
      <c r="N270" s="212"/>
      <c r="O270" s="212"/>
      <c r="P270" s="212"/>
      <c r="Q270" s="212"/>
      <c r="R270" s="212"/>
      <c r="S270" s="212"/>
      <c r="T270" s="213"/>
      <c r="AT270" s="214" t="s">
        <v>128</v>
      </c>
      <c r="AU270" s="214" t="s">
        <v>81</v>
      </c>
      <c r="AV270" s="13" t="s">
        <v>83</v>
      </c>
      <c r="AW270" s="13" t="s">
        <v>30</v>
      </c>
      <c r="AX270" s="13" t="s">
        <v>73</v>
      </c>
      <c r="AY270" s="214" t="s">
        <v>120</v>
      </c>
    </row>
    <row r="271" spans="1:65" s="13" customFormat="1" ht="11.25">
      <c r="B271" s="204"/>
      <c r="C271" s="205"/>
      <c r="D271" s="199" t="s">
        <v>128</v>
      </c>
      <c r="E271" s="206" t="s">
        <v>1</v>
      </c>
      <c r="F271" s="207" t="s">
        <v>312</v>
      </c>
      <c r="G271" s="205"/>
      <c r="H271" s="208">
        <v>150</v>
      </c>
      <c r="I271" s="209"/>
      <c r="J271" s="205"/>
      <c r="K271" s="205"/>
      <c r="L271" s="210"/>
      <c r="M271" s="211"/>
      <c r="N271" s="212"/>
      <c r="O271" s="212"/>
      <c r="P271" s="212"/>
      <c r="Q271" s="212"/>
      <c r="R271" s="212"/>
      <c r="S271" s="212"/>
      <c r="T271" s="213"/>
      <c r="AT271" s="214" t="s">
        <v>128</v>
      </c>
      <c r="AU271" s="214" t="s">
        <v>81</v>
      </c>
      <c r="AV271" s="13" t="s">
        <v>83</v>
      </c>
      <c r="AW271" s="13" t="s">
        <v>30</v>
      </c>
      <c r="AX271" s="13" t="s">
        <v>73</v>
      </c>
      <c r="AY271" s="214" t="s">
        <v>120</v>
      </c>
    </row>
    <row r="272" spans="1:65" s="15" customFormat="1" ht="11.25">
      <c r="B272" s="239"/>
      <c r="C272" s="240"/>
      <c r="D272" s="199" t="s">
        <v>128</v>
      </c>
      <c r="E272" s="241" t="s">
        <v>1</v>
      </c>
      <c r="F272" s="242" t="s">
        <v>313</v>
      </c>
      <c r="G272" s="240"/>
      <c r="H272" s="241" t="s">
        <v>1</v>
      </c>
      <c r="I272" s="243"/>
      <c r="J272" s="240"/>
      <c r="K272" s="240"/>
      <c r="L272" s="244"/>
      <c r="M272" s="245"/>
      <c r="N272" s="246"/>
      <c r="O272" s="246"/>
      <c r="P272" s="246"/>
      <c r="Q272" s="246"/>
      <c r="R272" s="246"/>
      <c r="S272" s="246"/>
      <c r="T272" s="247"/>
      <c r="AT272" s="248" t="s">
        <v>128</v>
      </c>
      <c r="AU272" s="248" t="s">
        <v>81</v>
      </c>
      <c r="AV272" s="15" t="s">
        <v>81</v>
      </c>
      <c r="AW272" s="15" t="s">
        <v>30</v>
      </c>
      <c r="AX272" s="15" t="s">
        <v>73</v>
      </c>
      <c r="AY272" s="248" t="s">
        <v>120</v>
      </c>
    </row>
    <row r="273" spans="1:65" s="13" customFormat="1" ht="11.25">
      <c r="B273" s="204"/>
      <c r="C273" s="205"/>
      <c r="D273" s="199" t="s">
        <v>128</v>
      </c>
      <c r="E273" s="206" t="s">
        <v>1</v>
      </c>
      <c r="F273" s="207" t="s">
        <v>314</v>
      </c>
      <c r="G273" s="205"/>
      <c r="H273" s="208">
        <v>615</v>
      </c>
      <c r="I273" s="209"/>
      <c r="J273" s="205"/>
      <c r="K273" s="205"/>
      <c r="L273" s="210"/>
      <c r="M273" s="211"/>
      <c r="N273" s="212"/>
      <c r="O273" s="212"/>
      <c r="P273" s="212"/>
      <c r="Q273" s="212"/>
      <c r="R273" s="212"/>
      <c r="S273" s="212"/>
      <c r="T273" s="213"/>
      <c r="AT273" s="214" t="s">
        <v>128</v>
      </c>
      <c r="AU273" s="214" t="s">
        <v>81</v>
      </c>
      <c r="AV273" s="13" t="s">
        <v>83</v>
      </c>
      <c r="AW273" s="13" t="s">
        <v>30</v>
      </c>
      <c r="AX273" s="13" t="s">
        <v>73</v>
      </c>
      <c r="AY273" s="214" t="s">
        <v>120</v>
      </c>
    </row>
    <row r="274" spans="1:65" s="13" customFormat="1" ht="11.25">
      <c r="B274" s="204"/>
      <c r="C274" s="205"/>
      <c r="D274" s="199" t="s">
        <v>128</v>
      </c>
      <c r="E274" s="206" t="s">
        <v>1</v>
      </c>
      <c r="F274" s="207" t="s">
        <v>315</v>
      </c>
      <c r="G274" s="205"/>
      <c r="H274" s="208">
        <v>240</v>
      </c>
      <c r="I274" s="209"/>
      <c r="J274" s="205"/>
      <c r="K274" s="205"/>
      <c r="L274" s="210"/>
      <c r="M274" s="211"/>
      <c r="N274" s="212"/>
      <c r="O274" s="212"/>
      <c r="P274" s="212"/>
      <c r="Q274" s="212"/>
      <c r="R274" s="212"/>
      <c r="S274" s="212"/>
      <c r="T274" s="213"/>
      <c r="AT274" s="214" t="s">
        <v>128</v>
      </c>
      <c r="AU274" s="214" t="s">
        <v>81</v>
      </c>
      <c r="AV274" s="13" t="s">
        <v>83</v>
      </c>
      <c r="AW274" s="13" t="s">
        <v>30</v>
      </c>
      <c r="AX274" s="13" t="s">
        <v>73</v>
      </c>
      <c r="AY274" s="214" t="s">
        <v>120</v>
      </c>
    </row>
    <row r="275" spans="1:65" s="13" customFormat="1" ht="11.25">
      <c r="B275" s="204"/>
      <c r="C275" s="205"/>
      <c r="D275" s="199" t="s">
        <v>128</v>
      </c>
      <c r="E275" s="206" t="s">
        <v>1</v>
      </c>
      <c r="F275" s="207" t="s">
        <v>316</v>
      </c>
      <c r="G275" s="205"/>
      <c r="H275" s="208">
        <v>255</v>
      </c>
      <c r="I275" s="209"/>
      <c r="J275" s="205"/>
      <c r="K275" s="205"/>
      <c r="L275" s="210"/>
      <c r="M275" s="211"/>
      <c r="N275" s="212"/>
      <c r="O275" s="212"/>
      <c r="P275" s="212"/>
      <c r="Q275" s="212"/>
      <c r="R275" s="212"/>
      <c r="S275" s="212"/>
      <c r="T275" s="213"/>
      <c r="AT275" s="214" t="s">
        <v>128</v>
      </c>
      <c r="AU275" s="214" t="s">
        <v>81</v>
      </c>
      <c r="AV275" s="13" t="s">
        <v>83</v>
      </c>
      <c r="AW275" s="13" t="s">
        <v>30</v>
      </c>
      <c r="AX275" s="13" t="s">
        <v>73</v>
      </c>
      <c r="AY275" s="214" t="s">
        <v>120</v>
      </c>
    </row>
    <row r="276" spans="1:65" s="13" customFormat="1" ht="11.25">
      <c r="B276" s="204"/>
      <c r="C276" s="205"/>
      <c r="D276" s="199" t="s">
        <v>128</v>
      </c>
      <c r="E276" s="206" t="s">
        <v>1</v>
      </c>
      <c r="F276" s="207" t="s">
        <v>317</v>
      </c>
      <c r="G276" s="205"/>
      <c r="H276" s="208">
        <v>1629</v>
      </c>
      <c r="I276" s="209"/>
      <c r="J276" s="205"/>
      <c r="K276" s="205"/>
      <c r="L276" s="210"/>
      <c r="M276" s="211"/>
      <c r="N276" s="212"/>
      <c r="O276" s="212"/>
      <c r="P276" s="212"/>
      <c r="Q276" s="212"/>
      <c r="R276" s="212"/>
      <c r="S276" s="212"/>
      <c r="T276" s="213"/>
      <c r="AT276" s="214" t="s">
        <v>128</v>
      </c>
      <c r="AU276" s="214" t="s">
        <v>81</v>
      </c>
      <c r="AV276" s="13" t="s">
        <v>83</v>
      </c>
      <c r="AW276" s="13" t="s">
        <v>30</v>
      </c>
      <c r="AX276" s="13" t="s">
        <v>73</v>
      </c>
      <c r="AY276" s="214" t="s">
        <v>120</v>
      </c>
    </row>
    <row r="277" spans="1:65" s="14" customFormat="1" ht="11.25">
      <c r="B277" s="215"/>
      <c r="C277" s="216"/>
      <c r="D277" s="199" t="s">
        <v>128</v>
      </c>
      <c r="E277" s="217" t="s">
        <v>1</v>
      </c>
      <c r="F277" s="218" t="s">
        <v>130</v>
      </c>
      <c r="G277" s="216"/>
      <c r="H277" s="219">
        <v>3099</v>
      </c>
      <c r="I277" s="220"/>
      <c r="J277" s="216"/>
      <c r="K277" s="216"/>
      <c r="L277" s="221"/>
      <c r="M277" s="222"/>
      <c r="N277" s="223"/>
      <c r="O277" s="223"/>
      <c r="P277" s="223"/>
      <c r="Q277" s="223"/>
      <c r="R277" s="223"/>
      <c r="S277" s="223"/>
      <c r="T277" s="224"/>
      <c r="AT277" s="225" t="s">
        <v>128</v>
      </c>
      <c r="AU277" s="225" t="s">
        <v>81</v>
      </c>
      <c r="AV277" s="14" t="s">
        <v>125</v>
      </c>
      <c r="AW277" s="14" t="s">
        <v>30</v>
      </c>
      <c r="AX277" s="14" t="s">
        <v>81</v>
      </c>
      <c r="AY277" s="225" t="s">
        <v>120</v>
      </c>
    </row>
    <row r="278" spans="1:65" s="2" customFormat="1" ht="14.45" customHeight="1">
      <c r="A278" s="34"/>
      <c r="B278" s="35"/>
      <c r="C278" s="185" t="s">
        <v>318</v>
      </c>
      <c r="D278" s="185" t="s">
        <v>121</v>
      </c>
      <c r="E278" s="186" t="s">
        <v>319</v>
      </c>
      <c r="F278" s="187" t="s">
        <v>320</v>
      </c>
      <c r="G278" s="188" t="s">
        <v>280</v>
      </c>
      <c r="H278" s="189">
        <v>0.75</v>
      </c>
      <c r="I278" s="190"/>
      <c r="J278" s="191">
        <f>ROUND(I278*H278,2)</f>
        <v>0</v>
      </c>
      <c r="K278" s="192"/>
      <c r="L278" s="39"/>
      <c r="M278" s="193" t="s">
        <v>1</v>
      </c>
      <c r="N278" s="194" t="s">
        <v>38</v>
      </c>
      <c r="O278" s="71"/>
      <c r="P278" s="195">
        <f>O278*H278</f>
        <v>0</v>
      </c>
      <c r="Q278" s="195">
        <v>0</v>
      </c>
      <c r="R278" s="195">
        <f>Q278*H278</f>
        <v>0</v>
      </c>
      <c r="S278" s="195">
        <v>0</v>
      </c>
      <c r="T278" s="196">
        <f>S278*H278</f>
        <v>0</v>
      </c>
      <c r="U278" s="34"/>
      <c r="V278" s="34"/>
      <c r="W278" s="34"/>
      <c r="X278" s="34"/>
      <c r="Y278" s="34"/>
      <c r="Z278" s="34"/>
      <c r="AA278" s="34"/>
      <c r="AB278" s="34"/>
      <c r="AC278" s="34"/>
      <c r="AD278" s="34"/>
      <c r="AE278" s="34"/>
      <c r="AR278" s="197" t="s">
        <v>125</v>
      </c>
      <c r="AT278" s="197" t="s">
        <v>121</v>
      </c>
      <c r="AU278" s="197" t="s">
        <v>81</v>
      </c>
      <c r="AY278" s="17" t="s">
        <v>120</v>
      </c>
      <c r="BE278" s="198">
        <f>IF(N278="základní",J278,0)</f>
        <v>0</v>
      </c>
      <c r="BF278" s="198">
        <f>IF(N278="snížená",J278,0)</f>
        <v>0</v>
      </c>
      <c r="BG278" s="198">
        <f>IF(N278="zákl. přenesená",J278,0)</f>
        <v>0</v>
      </c>
      <c r="BH278" s="198">
        <f>IF(N278="sníž. přenesená",J278,0)</f>
        <v>0</v>
      </c>
      <c r="BI278" s="198">
        <f>IF(N278="nulová",J278,0)</f>
        <v>0</v>
      </c>
      <c r="BJ278" s="17" t="s">
        <v>81</v>
      </c>
      <c r="BK278" s="198">
        <f>ROUND(I278*H278,2)</f>
        <v>0</v>
      </c>
      <c r="BL278" s="17" t="s">
        <v>125</v>
      </c>
      <c r="BM278" s="197" t="s">
        <v>321</v>
      </c>
    </row>
    <row r="279" spans="1:65" s="2" customFormat="1" ht="11.25">
      <c r="A279" s="34"/>
      <c r="B279" s="35"/>
      <c r="C279" s="36"/>
      <c r="D279" s="199" t="s">
        <v>127</v>
      </c>
      <c r="E279" s="36"/>
      <c r="F279" s="200" t="s">
        <v>320</v>
      </c>
      <c r="G279" s="36"/>
      <c r="H279" s="36"/>
      <c r="I279" s="201"/>
      <c r="J279" s="36"/>
      <c r="K279" s="36"/>
      <c r="L279" s="39"/>
      <c r="M279" s="202"/>
      <c r="N279" s="203"/>
      <c r="O279" s="71"/>
      <c r="P279" s="71"/>
      <c r="Q279" s="71"/>
      <c r="R279" s="71"/>
      <c r="S279" s="71"/>
      <c r="T279" s="72"/>
      <c r="U279" s="34"/>
      <c r="V279" s="34"/>
      <c r="W279" s="34"/>
      <c r="X279" s="34"/>
      <c r="Y279" s="34"/>
      <c r="Z279" s="34"/>
      <c r="AA279" s="34"/>
      <c r="AB279" s="34"/>
      <c r="AC279" s="34"/>
      <c r="AD279" s="34"/>
      <c r="AE279" s="34"/>
      <c r="AT279" s="17" t="s">
        <v>127</v>
      </c>
      <c r="AU279" s="17" t="s">
        <v>81</v>
      </c>
    </row>
    <row r="280" spans="1:65" s="15" customFormat="1" ht="11.25">
      <c r="B280" s="239"/>
      <c r="C280" s="240"/>
      <c r="D280" s="199" t="s">
        <v>128</v>
      </c>
      <c r="E280" s="241" t="s">
        <v>1</v>
      </c>
      <c r="F280" s="242" t="s">
        <v>322</v>
      </c>
      <c r="G280" s="240"/>
      <c r="H280" s="241" t="s">
        <v>1</v>
      </c>
      <c r="I280" s="243"/>
      <c r="J280" s="240"/>
      <c r="K280" s="240"/>
      <c r="L280" s="244"/>
      <c r="M280" s="245"/>
      <c r="N280" s="246"/>
      <c r="O280" s="246"/>
      <c r="P280" s="246"/>
      <c r="Q280" s="246"/>
      <c r="R280" s="246"/>
      <c r="S280" s="246"/>
      <c r="T280" s="247"/>
      <c r="AT280" s="248" t="s">
        <v>128</v>
      </c>
      <c r="AU280" s="248" t="s">
        <v>81</v>
      </c>
      <c r="AV280" s="15" t="s">
        <v>81</v>
      </c>
      <c r="AW280" s="15" t="s">
        <v>30</v>
      </c>
      <c r="AX280" s="15" t="s">
        <v>73</v>
      </c>
      <c r="AY280" s="248" t="s">
        <v>120</v>
      </c>
    </row>
    <row r="281" spans="1:65" s="13" customFormat="1" ht="11.25">
      <c r="B281" s="204"/>
      <c r="C281" s="205"/>
      <c r="D281" s="199" t="s">
        <v>128</v>
      </c>
      <c r="E281" s="206" t="s">
        <v>1</v>
      </c>
      <c r="F281" s="207" t="s">
        <v>323</v>
      </c>
      <c r="G281" s="205"/>
      <c r="H281" s="208">
        <v>0.75</v>
      </c>
      <c r="I281" s="209"/>
      <c r="J281" s="205"/>
      <c r="K281" s="205"/>
      <c r="L281" s="210"/>
      <c r="M281" s="211"/>
      <c r="N281" s="212"/>
      <c r="O281" s="212"/>
      <c r="P281" s="212"/>
      <c r="Q281" s="212"/>
      <c r="R281" s="212"/>
      <c r="S281" s="212"/>
      <c r="T281" s="213"/>
      <c r="AT281" s="214" t="s">
        <v>128</v>
      </c>
      <c r="AU281" s="214" t="s">
        <v>81</v>
      </c>
      <c r="AV281" s="13" t="s">
        <v>83</v>
      </c>
      <c r="AW281" s="13" t="s">
        <v>30</v>
      </c>
      <c r="AX281" s="13" t="s">
        <v>73</v>
      </c>
      <c r="AY281" s="214" t="s">
        <v>120</v>
      </c>
    </row>
    <row r="282" spans="1:65" s="14" customFormat="1" ht="11.25">
      <c r="B282" s="215"/>
      <c r="C282" s="216"/>
      <c r="D282" s="199" t="s">
        <v>128</v>
      </c>
      <c r="E282" s="217" t="s">
        <v>1</v>
      </c>
      <c r="F282" s="218" t="s">
        <v>130</v>
      </c>
      <c r="G282" s="216"/>
      <c r="H282" s="219">
        <v>0.75</v>
      </c>
      <c r="I282" s="220"/>
      <c r="J282" s="216"/>
      <c r="K282" s="216"/>
      <c r="L282" s="221"/>
      <c r="M282" s="222"/>
      <c r="N282" s="223"/>
      <c r="O282" s="223"/>
      <c r="P282" s="223"/>
      <c r="Q282" s="223"/>
      <c r="R282" s="223"/>
      <c r="S282" s="223"/>
      <c r="T282" s="224"/>
      <c r="AT282" s="225" t="s">
        <v>128</v>
      </c>
      <c r="AU282" s="225" t="s">
        <v>81</v>
      </c>
      <c r="AV282" s="14" t="s">
        <v>125</v>
      </c>
      <c r="AW282" s="14" t="s">
        <v>30</v>
      </c>
      <c r="AX282" s="14" t="s">
        <v>81</v>
      </c>
      <c r="AY282" s="225" t="s">
        <v>120</v>
      </c>
    </row>
    <row r="283" spans="1:65" s="2" customFormat="1" ht="14.45" customHeight="1">
      <c r="A283" s="34"/>
      <c r="B283" s="35"/>
      <c r="C283" s="228" t="s">
        <v>324</v>
      </c>
      <c r="D283" s="228" t="s">
        <v>159</v>
      </c>
      <c r="E283" s="229" t="s">
        <v>325</v>
      </c>
      <c r="F283" s="230" t="s">
        <v>326</v>
      </c>
      <c r="G283" s="231" t="s">
        <v>214</v>
      </c>
      <c r="H283" s="232">
        <v>1.5</v>
      </c>
      <c r="I283" s="233"/>
      <c r="J283" s="234">
        <f>ROUND(I283*H283,2)</f>
        <v>0</v>
      </c>
      <c r="K283" s="235"/>
      <c r="L283" s="236"/>
      <c r="M283" s="237" t="s">
        <v>1</v>
      </c>
      <c r="N283" s="238" t="s">
        <v>38</v>
      </c>
      <c r="O283" s="71"/>
      <c r="P283" s="195">
        <f>O283*H283</f>
        <v>0</v>
      </c>
      <c r="Q283" s="195">
        <v>1</v>
      </c>
      <c r="R283" s="195">
        <f>Q283*H283</f>
        <v>1.5</v>
      </c>
      <c r="S283" s="195">
        <v>0</v>
      </c>
      <c r="T283" s="196">
        <f>S283*H283</f>
        <v>0</v>
      </c>
      <c r="U283" s="34"/>
      <c r="V283" s="34"/>
      <c r="W283" s="34"/>
      <c r="X283" s="34"/>
      <c r="Y283" s="34"/>
      <c r="Z283" s="34"/>
      <c r="AA283" s="34"/>
      <c r="AB283" s="34"/>
      <c r="AC283" s="34"/>
      <c r="AD283" s="34"/>
      <c r="AE283" s="34"/>
      <c r="AR283" s="197" t="s">
        <v>158</v>
      </c>
      <c r="AT283" s="197" t="s">
        <v>159</v>
      </c>
      <c r="AU283" s="197" t="s">
        <v>81</v>
      </c>
      <c r="AY283" s="17" t="s">
        <v>120</v>
      </c>
      <c r="BE283" s="198">
        <f>IF(N283="základní",J283,0)</f>
        <v>0</v>
      </c>
      <c r="BF283" s="198">
        <f>IF(N283="snížená",J283,0)</f>
        <v>0</v>
      </c>
      <c r="BG283" s="198">
        <f>IF(N283="zákl. přenesená",J283,0)</f>
        <v>0</v>
      </c>
      <c r="BH283" s="198">
        <f>IF(N283="sníž. přenesená",J283,0)</f>
        <v>0</v>
      </c>
      <c r="BI283" s="198">
        <f>IF(N283="nulová",J283,0)</f>
        <v>0</v>
      </c>
      <c r="BJ283" s="17" t="s">
        <v>81</v>
      </c>
      <c r="BK283" s="198">
        <f>ROUND(I283*H283,2)</f>
        <v>0</v>
      </c>
      <c r="BL283" s="17" t="s">
        <v>125</v>
      </c>
      <c r="BM283" s="197" t="s">
        <v>327</v>
      </c>
    </row>
    <row r="284" spans="1:65" s="2" customFormat="1" ht="11.25">
      <c r="A284" s="34"/>
      <c r="B284" s="35"/>
      <c r="C284" s="36"/>
      <c r="D284" s="199" t="s">
        <v>127</v>
      </c>
      <c r="E284" s="36"/>
      <c r="F284" s="200" t="s">
        <v>326</v>
      </c>
      <c r="G284" s="36"/>
      <c r="H284" s="36"/>
      <c r="I284" s="201"/>
      <c r="J284" s="36"/>
      <c r="K284" s="36"/>
      <c r="L284" s="39"/>
      <c r="M284" s="202"/>
      <c r="N284" s="203"/>
      <c r="O284" s="71"/>
      <c r="P284" s="71"/>
      <c r="Q284" s="71"/>
      <c r="R284" s="71"/>
      <c r="S284" s="71"/>
      <c r="T284" s="72"/>
      <c r="U284" s="34"/>
      <c r="V284" s="34"/>
      <c r="W284" s="34"/>
      <c r="X284" s="34"/>
      <c r="Y284" s="34"/>
      <c r="Z284" s="34"/>
      <c r="AA284" s="34"/>
      <c r="AB284" s="34"/>
      <c r="AC284" s="34"/>
      <c r="AD284" s="34"/>
      <c r="AE284" s="34"/>
      <c r="AT284" s="17" t="s">
        <v>127</v>
      </c>
      <c r="AU284" s="17" t="s">
        <v>81</v>
      </c>
    </row>
    <row r="285" spans="1:65" s="15" customFormat="1" ht="11.25">
      <c r="B285" s="239"/>
      <c r="C285" s="240"/>
      <c r="D285" s="199" t="s">
        <v>128</v>
      </c>
      <c r="E285" s="241" t="s">
        <v>1</v>
      </c>
      <c r="F285" s="242" t="s">
        <v>328</v>
      </c>
      <c r="G285" s="240"/>
      <c r="H285" s="241" t="s">
        <v>1</v>
      </c>
      <c r="I285" s="243"/>
      <c r="J285" s="240"/>
      <c r="K285" s="240"/>
      <c r="L285" s="244"/>
      <c r="M285" s="245"/>
      <c r="N285" s="246"/>
      <c r="O285" s="246"/>
      <c r="P285" s="246"/>
      <c r="Q285" s="246"/>
      <c r="R285" s="246"/>
      <c r="S285" s="246"/>
      <c r="T285" s="247"/>
      <c r="AT285" s="248" t="s">
        <v>128</v>
      </c>
      <c r="AU285" s="248" t="s">
        <v>81</v>
      </c>
      <c r="AV285" s="15" t="s">
        <v>81</v>
      </c>
      <c r="AW285" s="15" t="s">
        <v>30</v>
      </c>
      <c r="AX285" s="15" t="s">
        <v>73</v>
      </c>
      <c r="AY285" s="248" t="s">
        <v>120</v>
      </c>
    </row>
    <row r="286" spans="1:65" s="13" customFormat="1" ht="11.25">
      <c r="B286" s="204"/>
      <c r="C286" s="205"/>
      <c r="D286" s="199" t="s">
        <v>128</v>
      </c>
      <c r="E286" s="206" t="s">
        <v>1</v>
      </c>
      <c r="F286" s="207" t="s">
        <v>329</v>
      </c>
      <c r="G286" s="205"/>
      <c r="H286" s="208">
        <v>1.5</v>
      </c>
      <c r="I286" s="209"/>
      <c r="J286" s="205"/>
      <c r="K286" s="205"/>
      <c r="L286" s="210"/>
      <c r="M286" s="211"/>
      <c r="N286" s="212"/>
      <c r="O286" s="212"/>
      <c r="P286" s="212"/>
      <c r="Q286" s="212"/>
      <c r="R286" s="212"/>
      <c r="S286" s="212"/>
      <c r="T286" s="213"/>
      <c r="AT286" s="214" t="s">
        <v>128</v>
      </c>
      <c r="AU286" s="214" t="s">
        <v>81</v>
      </c>
      <c r="AV286" s="13" t="s">
        <v>83</v>
      </c>
      <c r="AW286" s="13" t="s">
        <v>30</v>
      </c>
      <c r="AX286" s="13" t="s">
        <v>73</v>
      </c>
      <c r="AY286" s="214" t="s">
        <v>120</v>
      </c>
    </row>
    <row r="287" spans="1:65" s="14" customFormat="1" ht="11.25">
      <c r="B287" s="215"/>
      <c r="C287" s="216"/>
      <c r="D287" s="199" t="s">
        <v>128</v>
      </c>
      <c r="E287" s="217" t="s">
        <v>1</v>
      </c>
      <c r="F287" s="218" t="s">
        <v>130</v>
      </c>
      <c r="G287" s="216"/>
      <c r="H287" s="219">
        <v>1.5</v>
      </c>
      <c r="I287" s="220"/>
      <c r="J287" s="216"/>
      <c r="K287" s="216"/>
      <c r="L287" s="221"/>
      <c r="M287" s="222"/>
      <c r="N287" s="223"/>
      <c r="O287" s="223"/>
      <c r="P287" s="223"/>
      <c r="Q287" s="223"/>
      <c r="R287" s="223"/>
      <c r="S287" s="223"/>
      <c r="T287" s="224"/>
      <c r="AT287" s="225" t="s">
        <v>128</v>
      </c>
      <c r="AU287" s="225" t="s">
        <v>81</v>
      </c>
      <c r="AV287" s="14" t="s">
        <v>125</v>
      </c>
      <c r="AW287" s="14" t="s">
        <v>30</v>
      </c>
      <c r="AX287" s="14" t="s">
        <v>81</v>
      </c>
      <c r="AY287" s="225" t="s">
        <v>120</v>
      </c>
    </row>
    <row r="288" spans="1:65" s="2" customFormat="1" ht="37.9" customHeight="1">
      <c r="A288" s="34"/>
      <c r="B288" s="35"/>
      <c r="C288" s="185" t="s">
        <v>330</v>
      </c>
      <c r="D288" s="185" t="s">
        <v>121</v>
      </c>
      <c r="E288" s="186" t="s">
        <v>331</v>
      </c>
      <c r="F288" s="187" t="s">
        <v>332</v>
      </c>
      <c r="G288" s="188" t="s">
        <v>162</v>
      </c>
      <c r="H288" s="189">
        <v>8</v>
      </c>
      <c r="I288" s="190"/>
      <c r="J288" s="191">
        <f>ROUND(I288*H288,2)</f>
        <v>0</v>
      </c>
      <c r="K288" s="192"/>
      <c r="L288" s="39"/>
      <c r="M288" s="193" t="s">
        <v>1</v>
      </c>
      <c r="N288" s="194" t="s">
        <v>38</v>
      </c>
      <c r="O288" s="71"/>
      <c r="P288" s="195">
        <f>O288*H288</f>
        <v>0</v>
      </c>
      <c r="Q288" s="195">
        <v>0</v>
      </c>
      <c r="R288" s="195">
        <f>Q288*H288</f>
        <v>0</v>
      </c>
      <c r="S288" s="195">
        <v>0</v>
      </c>
      <c r="T288" s="196">
        <f>S288*H288</f>
        <v>0</v>
      </c>
      <c r="U288" s="34"/>
      <c r="V288" s="34"/>
      <c r="W288" s="34"/>
      <c r="X288" s="34"/>
      <c r="Y288" s="34"/>
      <c r="Z288" s="34"/>
      <c r="AA288" s="34"/>
      <c r="AB288" s="34"/>
      <c r="AC288" s="34"/>
      <c r="AD288" s="34"/>
      <c r="AE288" s="34"/>
      <c r="AR288" s="197" t="s">
        <v>125</v>
      </c>
      <c r="AT288" s="197" t="s">
        <v>121</v>
      </c>
      <c r="AU288" s="197" t="s">
        <v>81</v>
      </c>
      <c r="AY288" s="17" t="s">
        <v>120</v>
      </c>
      <c r="BE288" s="198">
        <f>IF(N288="základní",J288,0)</f>
        <v>0</v>
      </c>
      <c r="BF288" s="198">
        <f>IF(N288="snížená",J288,0)</f>
        <v>0</v>
      </c>
      <c r="BG288" s="198">
        <f>IF(N288="zákl. přenesená",J288,0)</f>
        <v>0</v>
      </c>
      <c r="BH288" s="198">
        <f>IF(N288="sníž. přenesená",J288,0)</f>
        <v>0</v>
      </c>
      <c r="BI288" s="198">
        <f>IF(N288="nulová",J288,0)</f>
        <v>0</v>
      </c>
      <c r="BJ288" s="17" t="s">
        <v>81</v>
      </c>
      <c r="BK288" s="198">
        <f>ROUND(I288*H288,2)</f>
        <v>0</v>
      </c>
      <c r="BL288" s="17" t="s">
        <v>125</v>
      </c>
      <c r="BM288" s="197" t="s">
        <v>333</v>
      </c>
    </row>
    <row r="289" spans="1:65" s="2" customFormat="1" ht="19.5">
      <c r="A289" s="34"/>
      <c r="B289" s="35"/>
      <c r="C289" s="36"/>
      <c r="D289" s="199" t="s">
        <v>127</v>
      </c>
      <c r="E289" s="36"/>
      <c r="F289" s="200" t="s">
        <v>332</v>
      </c>
      <c r="G289" s="36"/>
      <c r="H289" s="36"/>
      <c r="I289" s="201"/>
      <c r="J289" s="36"/>
      <c r="K289" s="36"/>
      <c r="L289" s="39"/>
      <c r="M289" s="202"/>
      <c r="N289" s="203"/>
      <c r="O289" s="71"/>
      <c r="P289" s="71"/>
      <c r="Q289" s="71"/>
      <c r="R289" s="71"/>
      <c r="S289" s="71"/>
      <c r="T289" s="72"/>
      <c r="U289" s="34"/>
      <c r="V289" s="34"/>
      <c r="W289" s="34"/>
      <c r="X289" s="34"/>
      <c r="Y289" s="34"/>
      <c r="Z289" s="34"/>
      <c r="AA289" s="34"/>
      <c r="AB289" s="34"/>
      <c r="AC289" s="34"/>
      <c r="AD289" s="34"/>
      <c r="AE289" s="34"/>
      <c r="AT289" s="17" t="s">
        <v>127</v>
      </c>
      <c r="AU289" s="17" t="s">
        <v>81</v>
      </c>
    </row>
    <row r="290" spans="1:65" s="15" customFormat="1" ht="11.25">
      <c r="B290" s="239"/>
      <c r="C290" s="240"/>
      <c r="D290" s="199" t="s">
        <v>128</v>
      </c>
      <c r="E290" s="241" t="s">
        <v>1</v>
      </c>
      <c r="F290" s="242" t="s">
        <v>334</v>
      </c>
      <c r="G290" s="240"/>
      <c r="H290" s="241" t="s">
        <v>1</v>
      </c>
      <c r="I290" s="243"/>
      <c r="J290" s="240"/>
      <c r="K290" s="240"/>
      <c r="L290" s="244"/>
      <c r="M290" s="245"/>
      <c r="N290" s="246"/>
      <c r="O290" s="246"/>
      <c r="P290" s="246"/>
      <c r="Q290" s="246"/>
      <c r="R290" s="246"/>
      <c r="S290" s="246"/>
      <c r="T290" s="247"/>
      <c r="AT290" s="248" t="s">
        <v>128</v>
      </c>
      <c r="AU290" s="248" t="s">
        <v>81</v>
      </c>
      <c r="AV290" s="15" t="s">
        <v>81</v>
      </c>
      <c r="AW290" s="15" t="s">
        <v>30</v>
      </c>
      <c r="AX290" s="15" t="s">
        <v>73</v>
      </c>
      <c r="AY290" s="248" t="s">
        <v>120</v>
      </c>
    </row>
    <row r="291" spans="1:65" s="13" customFormat="1" ht="11.25">
      <c r="B291" s="204"/>
      <c r="C291" s="205"/>
      <c r="D291" s="199" t="s">
        <v>128</v>
      </c>
      <c r="E291" s="206" t="s">
        <v>1</v>
      </c>
      <c r="F291" s="207" t="s">
        <v>141</v>
      </c>
      <c r="G291" s="205"/>
      <c r="H291" s="208">
        <v>5</v>
      </c>
      <c r="I291" s="209"/>
      <c r="J291" s="205"/>
      <c r="K291" s="205"/>
      <c r="L291" s="210"/>
      <c r="M291" s="211"/>
      <c r="N291" s="212"/>
      <c r="O291" s="212"/>
      <c r="P291" s="212"/>
      <c r="Q291" s="212"/>
      <c r="R291" s="212"/>
      <c r="S291" s="212"/>
      <c r="T291" s="213"/>
      <c r="AT291" s="214" t="s">
        <v>128</v>
      </c>
      <c r="AU291" s="214" t="s">
        <v>81</v>
      </c>
      <c r="AV291" s="13" t="s">
        <v>83</v>
      </c>
      <c r="AW291" s="13" t="s">
        <v>30</v>
      </c>
      <c r="AX291" s="13" t="s">
        <v>73</v>
      </c>
      <c r="AY291" s="214" t="s">
        <v>120</v>
      </c>
    </row>
    <row r="292" spans="1:65" s="15" customFormat="1" ht="11.25">
      <c r="B292" s="239"/>
      <c r="C292" s="240"/>
      <c r="D292" s="199" t="s">
        <v>128</v>
      </c>
      <c r="E292" s="241" t="s">
        <v>1</v>
      </c>
      <c r="F292" s="242" t="s">
        <v>335</v>
      </c>
      <c r="G292" s="240"/>
      <c r="H292" s="241" t="s">
        <v>1</v>
      </c>
      <c r="I292" s="243"/>
      <c r="J292" s="240"/>
      <c r="K292" s="240"/>
      <c r="L292" s="244"/>
      <c r="M292" s="245"/>
      <c r="N292" s="246"/>
      <c r="O292" s="246"/>
      <c r="P292" s="246"/>
      <c r="Q292" s="246"/>
      <c r="R292" s="246"/>
      <c r="S292" s="246"/>
      <c r="T292" s="247"/>
      <c r="AT292" s="248" t="s">
        <v>128</v>
      </c>
      <c r="AU292" s="248" t="s">
        <v>81</v>
      </c>
      <c r="AV292" s="15" t="s">
        <v>81</v>
      </c>
      <c r="AW292" s="15" t="s">
        <v>30</v>
      </c>
      <c r="AX292" s="15" t="s">
        <v>73</v>
      </c>
      <c r="AY292" s="248" t="s">
        <v>120</v>
      </c>
    </row>
    <row r="293" spans="1:65" s="13" customFormat="1" ht="11.25">
      <c r="B293" s="204"/>
      <c r="C293" s="205"/>
      <c r="D293" s="199" t="s">
        <v>128</v>
      </c>
      <c r="E293" s="206" t="s">
        <v>1</v>
      </c>
      <c r="F293" s="207" t="s">
        <v>134</v>
      </c>
      <c r="G293" s="205"/>
      <c r="H293" s="208">
        <v>3</v>
      </c>
      <c r="I293" s="209"/>
      <c r="J293" s="205"/>
      <c r="K293" s="205"/>
      <c r="L293" s="210"/>
      <c r="M293" s="211"/>
      <c r="N293" s="212"/>
      <c r="O293" s="212"/>
      <c r="P293" s="212"/>
      <c r="Q293" s="212"/>
      <c r="R293" s="212"/>
      <c r="S293" s="212"/>
      <c r="T293" s="213"/>
      <c r="AT293" s="214" t="s">
        <v>128</v>
      </c>
      <c r="AU293" s="214" t="s">
        <v>81</v>
      </c>
      <c r="AV293" s="13" t="s">
        <v>83</v>
      </c>
      <c r="AW293" s="13" t="s">
        <v>30</v>
      </c>
      <c r="AX293" s="13" t="s">
        <v>73</v>
      </c>
      <c r="AY293" s="214" t="s">
        <v>120</v>
      </c>
    </row>
    <row r="294" spans="1:65" s="14" customFormat="1" ht="11.25">
      <c r="B294" s="215"/>
      <c r="C294" s="216"/>
      <c r="D294" s="199" t="s">
        <v>128</v>
      </c>
      <c r="E294" s="217" t="s">
        <v>1</v>
      </c>
      <c r="F294" s="218" t="s">
        <v>130</v>
      </c>
      <c r="G294" s="216"/>
      <c r="H294" s="219">
        <v>8</v>
      </c>
      <c r="I294" s="220"/>
      <c r="J294" s="216"/>
      <c r="K294" s="216"/>
      <c r="L294" s="221"/>
      <c r="M294" s="222"/>
      <c r="N294" s="223"/>
      <c r="O294" s="223"/>
      <c r="P294" s="223"/>
      <c r="Q294" s="223"/>
      <c r="R294" s="223"/>
      <c r="S294" s="223"/>
      <c r="T294" s="224"/>
      <c r="AT294" s="225" t="s">
        <v>128</v>
      </c>
      <c r="AU294" s="225" t="s">
        <v>81</v>
      </c>
      <c r="AV294" s="14" t="s">
        <v>125</v>
      </c>
      <c r="AW294" s="14" t="s">
        <v>30</v>
      </c>
      <c r="AX294" s="14" t="s">
        <v>81</v>
      </c>
      <c r="AY294" s="225" t="s">
        <v>120</v>
      </c>
    </row>
    <row r="295" spans="1:65" s="2" customFormat="1" ht="24.2" customHeight="1">
      <c r="A295" s="34"/>
      <c r="B295" s="35"/>
      <c r="C295" s="185" t="s">
        <v>336</v>
      </c>
      <c r="D295" s="185" t="s">
        <v>121</v>
      </c>
      <c r="E295" s="186" t="s">
        <v>337</v>
      </c>
      <c r="F295" s="187" t="s">
        <v>338</v>
      </c>
      <c r="G295" s="188" t="s">
        <v>155</v>
      </c>
      <c r="H295" s="189">
        <v>1.883</v>
      </c>
      <c r="I295" s="190"/>
      <c r="J295" s="191">
        <f>ROUND(I295*H295,2)</f>
        <v>0</v>
      </c>
      <c r="K295" s="192"/>
      <c r="L295" s="39"/>
      <c r="M295" s="193" t="s">
        <v>1</v>
      </c>
      <c r="N295" s="194" t="s">
        <v>38</v>
      </c>
      <c r="O295" s="71"/>
      <c r="P295" s="195">
        <f>O295*H295</f>
        <v>0</v>
      </c>
      <c r="Q295" s="195">
        <v>0</v>
      </c>
      <c r="R295" s="195">
        <f>Q295*H295</f>
        <v>0</v>
      </c>
      <c r="S295" s="195">
        <v>0</v>
      </c>
      <c r="T295" s="196">
        <f>S295*H295</f>
        <v>0</v>
      </c>
      <c r="U295" s="34"/>
      <c r="V295" s="34"/>
      <c r="W295" s="34"/>
      <c r="X295" s="34"/>
      <c r="Y295" s="34"/>
      <c r="Z295" s="34"/>
      <c r="AA295" s="34"/>
      <c r="AB295" s="34"/>
      <c r="AC295" s="34"/>
      <c r="AD295" s="34"/>
      <c r="AE295" s="34"/>
      <c r="AR295" s="197" t="s">
        <v>125</v>
      </c>
      <c r="AT295" s="197" t="s">
        <v>121</v>
      </c>
      <c r="AU295" s="197" t="s">
        <v>81</v>
      </c>
      <c r="AY295" s="17" t="s">
        <v>120</v>
      </c>
      <c r="BE295" s="198">
        <f>IF(N295="základní",J295,0)</f>
        <v>0</v>
      </c>
      <c r="BF295" s="198">
        <f>IF(N295="snížená",J295,0)</f>
        <v>0</v>
      </c>
      <c r="BG295" s="198">
        <f>IF(N295="zákl. přenesená",J295,0)</f>
        <v>0</v>
      </c>
      <c r="BH295" s="198">
        <f>IF(N295="sníž. přenesená",J295,0)</f>
        <v>0</v>
      </c>
      <c r="BI295" s="198">
        <f>IF(N295="nulová",J295,0)</f>
        <v>0</v>
      </c>
      <c r="BJ295" s="17" t="s">
        <v>81</v>
      </c>
      <c r="BK295" s="198">
        <f>ROUND(I295*H295,2)</f>
        <v>0</v>
      </c>
      <c r="BL295" s="17" t="s">
        <v>125</v>
      </c>
      <c r="BM295" s="197" t="s">
        <v>339</v>
      </c>
    </row>
    <row r="296" spans="1:65" s="2" customFormat="1" ht="11.25">
      <c r="A296" s="34"/>
      <c r="B296" s="35"/>
      <c r="C296" s="36"/>
      <c r="D296" s="199" t="s">
        <v>127</v>
      </c>
      <c r="E296" s="36"/>
      <c r="F296" s="200" t="s">
        <v>338</v>
      </c>
      <c r="G296" s="36"/>
      <c r="H296" s="36"/>
      <c r="I296" s="201"/>
      <c r="J296" s="36"/>
      <c r="K296" s="36"/>
      <c r="L296" s="39"/>
      <c r="M296" s="202"/>
      <c r="N296" s="203"/>
      <c r="O296" s="71"/>
      <c r="P296" s="71"/>
      <c r="Q296" s="71"/>
      <c r="R296" s="71"/>
      <c r="S296" s="71"/>
      <c r="T296" s="72"/>
      <c r="U296" s="34"/>
      <c r="V296" s="34"/>
      <c r="W296" s="34"/>
      <c r="X296" s="34"/>
      <c r="Y296" s="34"/>
      <c r="Z296" s="34"/>
      <c r="AA296" s="34"/>
      <c r="AB296" s="34"/>
      <c r="AC296" s="34"/>
      <c r="AD296" s="34"/>
      <c r="AE296" s="34"/>
      <c r="AT296" s="17" t="s">
        <v>127</v>
      </c>
      <c r="AU296" s="17" t="s">
        <v>81</v>
      </c>
    </row>
    <row r="297" spans="1:65" s="13" customFormat="1" ht="11.25">
      <c r="B297" s="204"/>
      <c r="C297" s="205"/>
      <c r="D297" s="199" t="s">
        <v>128</v>
      </c>
      <c r="E297" s="206" t="s">
        <v>1</v>
      </c>
      <c r="F297" s="207" t="s">
        <v>340</v>
      </c>
      <c r="G297" s="205"/>
      <c r="H297" s="208">
        <v>1.883</v>
      </c>
      <c r="I297" s="209"/>
      <c r="J297" s="205"/>
      <c r="K297" s="205"/>
      <c r="L297" s="210"/>
      <c r="M297" s="211"/>
      <c r="N297" s="212"/>
      <c r="O297" s="212"/>
      <c r="P297" s="212"/>
      <c r="Q297" s="212"/>
      <c r="R297" s="212"/>
      <c r="S297" s="212"/>
      <c r="T297" s="213"/>
      <c r="AT297" s="214" t="s">
        <v>128</v>
      </c>
      <c r="AU297" s="214" t="s">
        <v>81</v>
      </c>
      <c r="AV297" s="13" t="s">
        <v>83</v>
      </c>
      <c r="AW297" s="13" t="s">
        <v>30</v>
      </c>
      <c r="AX297" s="13" t="s">
        <v>73</v>
      </c>
      <c r="AY297" s="214" t="s">
        <v>120</v>
      </c>
    </row>
    <row r="298" spans="1:65" s="14" customFormat="1" ht="11.25">
      <c r="B298" s="215"/>
      <c r="C298" s="216"/>
      <c r="D298" s="199" t="s">
        <v>128</v>
      </c>
      <c r="E298" s="217" t="s">
        <v>1</v>
      </c>
      <c r="F298" s="218" t="s">
        <v>130</v>
      </c>
      <c r="G298" s="216"/>
      <c r="H298" s="219">
        <v>1.883</v>
      </c>
      <c r="I298" s="220"/>
      <c r="J298" s="216"/>
      <c r="K298" s="216"/>
      <c r="L298" s="221"/>
      <c r="M298" s="222"/>
      <c r="N298" s="223"/>
      <c r="O298" s="223"/>
      <c r="P298" s="223"/>
      <c r="Q298" s="223"/>
      <c r="R298" s="223"/>
      <c r="S298" s="223"/>
      <c r="T298" s="224"/>
      <c r="AT298" s="225" t="s">
        <v>128</v>
      </c>
      <c r="AU298" s="225" t="s">
        <v>81</v>
      </c>
      <c r="AV298" s="14" t="s">
        <v>125</v>
      </c>
      <c r="AW298" s="14" t="s">
        <v>30</v>
      </c>
      <c r="AX298" s="14" t="s">
        <v>81</v>
      </c>
      <c r="AY298" s="225" t="s">
        <v>120</v>
      </c>
    </row>
    <row r="299" spans="1:65" s="2" customFormat="1" ht="14.45" customHeight="1">
      <c r="A299" s="34"/>
      <c r="B299" s="35"/>
      <c r="C299" s="185" t="s">
        <v>341</v>
      </c>
      <c r="D299" s="185" t="s">
        <v>121</v>
      </c>
      <c r="E299" s="186" t="s">
        <v>342</v>
      </c>
      <c r="F299" s="187" t="s">
        <v>343</v>
      </c>
      <c r="G299" s="188" t="s">
        <v>280</v>
      </c>
      <c r="H299" s="189">
        <v>1506.4</v>
      </c>
      <c r="I299" s="190"/>
      <c r="J299" s="191">
        <f>ROUND(I299*H299,2)</f>
        <v>0</v>
      </c>
      <c r="K299" s="192"/>
      <c r="L299" s="39"/>
      <c r="M299" s="193" t="s">
        <v>1</v>
      </c>
      <c r="N299" s="194" t="s">
        <v>38</v>
      </c>
      <c r="O299" s="71"/>
      <c r="P299" s="195">
        <f>O299*H299</f>
        <v>0</v>
      </c>
      <c r="Q299" s="195">
        <v>0</v>
      </c>
      <c r="R299" s="195">
        <f>Q299*H299</f>
        <v>0</v>
      </c>
      <c r="S299" s="195">
        <v>0</v>
      </c>
      <c r="T299" s="196">
        <f>S299*H299</f>
        <v>0</v>
      </c>
      <c r="U299" s="34"/>
      <c r="V299" s="34"/>
      <c r="W299" s="34"/>
      <c r="X299" s="34"/>
      <c r="Y299" s="34"/>
      <c r="Z299" s="34"/>
      <c r="AA299" s="34"/>
      <c r="AB299" s="34"/>
      <c r="AC299" s="34"/>
      <c r="AD299" s="34"/>
      <c r="AE299" s="34"/>
      <c r="AR299" s="197" t="s">
        <v>125</v>
      </c>
      <c r="AT299" s="197" t="s">
        <v>121</v>
      </c>
      <c r="AU299" s="197" t="s">
        <v>81</v>
      </c>
      <c r="AY299" s="17" t="s">
        <v>120</v>
      </c>
      <c r="BE299" s="198">
        <f>IF(N299="základní",J299,0)</f>
        <v>0</v>
      </c>
      <c r="BF299" s="198">
        <f>IF(N299="snížená",J299,0)</f>
        <v>0</v>
      </c>
      <c r="BG299" s="198">
        <f>IF(N299="zákl. přenesená",J299,0)</f>
        <v>0</v>
      </c>
      <c r="BH299" s="198">
        <f>IF(N299="sníž. přenesená",J299,0)</f>
        <v>0</v>
      </c>
      <c r="BI299" s="198">
        <f>IF(N299="nulová",J299,0)</f>
        <v>0</v>
      </c>
      <c r="BJ299" s="17" t="s">
        <v>81</v>
      </c>
      <c r="BK299" s="198">
        <f>ROUND(I299*H299,2)</f>
        <v>0</v>
      </c>
      <c r="BL299" s="17" t="s">
        <v>125</v>
      </c>
      <c r="BM299" s="197" t="s">
        <v>344</v>
      </c>
    </row>
    <row r="300" spans="1:65" s="2" customFormat="1" ht="11.25">
      <c r="A300" s="34"/>
      <c r="B300" s="35"/>
      <c r="C300" s="36"/>
      <c r="D300" s="199" t="s">
        <v>127</v>
      </c>
      <c r="E300" s="36"/>
      <c r="F300" s="200" t="s">
        <v>343</v>
      </c>
      <c r="G300" s="36"/>
      <c r="H300" s="36"/>
      <c r="I300" s="201"/>
      <c r="J300" s="36"/>
      <c r="K300" s="36"/>
      <c r="L300" s="39"/>
      <c r="M300" s="202"/>
      <c r="N300" s="203"/>
      <c r="O300" s="71"/>
      <c r="P300" s="71"/>
      <c r="Q300" s="71"/>
      <c r="R300" s="71"/>
      <c r="S300" s="71"/>
      <c r="T300" s="72"/>
      <c r="U300" s="34"/>
      <c r="V300" s="34"/>
      <c r="W300" s="34"/>
      <c r="X300" s="34"/>
      <c r="Y300" s="34"/>
      <c r="Z300" s="34"/>
      <c r="AA300" s="34"/>
      <c r="AB300" s="34"/>
      <c r="AC300" s="34"/>
      <c r="AD300" s="34"/>
      <c r="AE300" s="34"/>
      <c r="AT300" s="17" t="s">
        <v>127</v>
      </c>
      <c r="AU300" s="17" t="s">
        <v>81</v>
      </c>
    </row>
    <row r="301" spans="1:65" s="13" customFormat="1" ht="11.25">
      <c r="B301" s="204"/>
      <c r="C301" s="205"/>
      <c r="D301" s="199" t="s">
        <v>128</v>
      </c>
      <c r="E301" s="206" t="s">
        <v>1</v>
      </c>
      <c r="F301" s="207" t="s">
        <v>345</v>
      </c>
      <c r="G301" s="205"/>
      <c r="H301" s="208">
        <v>1506.4</v>
      </c>
      <c r="I301" s="209"/>
      <c r="J301" s="205"/>
      <c r="K301" s="205"/>
      <c r="L301" s="210"/>
      <c r="M301" s="211"/>
      <c r="N301" s="212"/>
      <c r="O301" s="212"/>
      <c r="P301" s="212"/>
      <c r="Q301" s="212"/>
      <c r="R301" s="212"/>
      <c r="S301" s="212"/>
      <c r="T301" s="213"/>
      <c r="AT301" s="214" t="s">
        <v>128</v>
      </c>
      <c r="AU301" s="214" t="s">
        <v>81</v>
      </c>
      <c r="AV301" s="13" t="s">
        <v>83</v>
      </c>
      <c r="AW301" s="13" t="s">
        <v>30</v>
      </c>
      <c r="AX301" s="13" t="s">
        <v>73</v>
      </c>
      <c r="AY301" s="214" t="s">
        <v>120</v>
      </c>
    </row>
    <row r="302" spans="1:65" s="14" customFormat="1" ht="11.25">
      <c r="B302" s="215"/>
      <c r="C302" s="216"/>
      <c r="D302" s="199" t="s">
        <v>128</v>
      </c>
      <c r="E302" s="217" t="s">
        <v>1</v>
      </c>
      <c r="F302" s="218" t="s">
        <v>130</v>
      </c>
      <c r="G302" s="216"/>
      <c r="H302" s="219">
        <v>1506.4</v>
      </c>
      <c r="I302" s="220"/>
      <c r="J302" s="216"/>
      <c r="K302" s="216"/>
      <c r="L302" s="221"/>
      <c r="M302" s="222"/>
      <c r="N302" s="223"/>
      <c r="O302" s="223"/>
      <c r="P302" s="223"/>
      <c r="Q302" s="223"/>
      <c r="R302" s="223"/>
      <c r="S302" s="223"/>
      <c r="T302" s="224"/>
      <c r="AT302" s="225" t="s">
        <v>128</v>
      </c>
      <c r="AU302" s="225" t="s">
        <v>81</v>
      </c>
      <c r="AV302" s="14" t="s">
        <v>125</v>
      </c>
      <c r="AW302" s="14" t="s">
        <v>30</v>
      </c>
      <c r="AX302" s="14" t="s">
        <v>81</v>
      </c>
      <c r="AY302" s="225" t="s">
        <v>120</v>
      </c>
    </row>
    <row r="303" spans="1:65" s="2" customFormat="1" ht="14.45" customHeight="1">
      <c r="A303" s="34"/>
      <c r="B303" s="35"/>
      <c r="C303" s="228" t="s">
        <v>346</v>
      </c>
      <c r="D303" s="228" t="s">
        <v>159</v>
      </c>
      <c r="E303" s="229" t="s">
        <v>347</v>
      </c>
      <c r="F303" s="230" t="s">
        <v>348</v>
      </c>
      <c r="G303" s="231" t="s">
        <v>214</v>
      </c>
      <c r="H303" s="232">
        <v>2711.52</v>
      </c>
      <c r="I303" s="233"/>
      <c r="J303" s="234">
        <f>ROUND(I303*H303,2)</f>
        <v>0</v>
      </c>
      <c r="K303" s="235"/>
      <c r="L303" s="236"/>
      <c r="M303" s="237" t="s">
        <v>1</v>
      </c>
      <c r="N303" s="238" t="s">
        <v>38</v>
      </c>
      <c r="O303" s="71"/>
      <c r="P303" s="195">
        <f>O303*H303</f>
        <v>0</v>
      </c>
      <c r="Q303" s="195">
        <v>1</v>
      </c>
      <c r="R303" s="195">
        <f>Q303*H303</f>
        <v>2711.52</v>
      </c>
      <c r="S303" s="195">
        <v>0</v>
      </c>
      <c r="T303" s="196">
        <f>S303*H303</f>
        <v>0</v>
      </c>
      <c r="U303" s="34"/>
      <c r="V303" s="34"/>
      <c r="W303" s="34"/>
      <c r="X303" s="34"/>
      <c r="Y303" s="34"/>
      <c r="Z303" s="34"/>
      <c r="AA303" s="34"/>
      <c r="AB303" s="34"/>
      <c r="AC303" s="34"/>
      <c r="AD303" s="34"/>
      <c r="AE303" s="34"/>
      <c r="AR303" s="197" t="s">
        <v>158</v>
      </c>
      <c r="AT303" s="197" t="s">
        <v>159</v>
      </c>
      <c r="AU303" s="197" t="s">
        <v>81</v>
      </c>
      <c r="AY303" s="17" t="s">
        <v>120</v>
      </c>
      <c r="BE303" s="198">
        <f>IF(N303="základní",J303,0)</f>
        <v>0</v>
      </c>
      <c r="BF303" s="198">
        <f>IF(N303="snížená",J303,0)</f>
        <v>0</v>
      </c>
      <c r="BG303" s="198">
        <f>IF(N303="zákl. přenesená",J303,0)</f>
        <v>0</v>
      </c>
      <c r="BH303" s="198">
        <f>IF(N303="sníž. přenesená",J303,0)</f>
        <v>0</v>
      </c>
      <c r="BI303" s="198">
        <f>IF(N303="nulová",J303,0)</f>
        <v>0</v>
      </c>
      <c r="BJ303" s="17" t="s">
        <v>81</v>
      </c>
      <c r="BK303" s="198">
        <f>ROUND(I303*H303,2)</f>
        <v>0</v>
      </c>
      <c r="BL303" s="17" t="s">
        <v>125</v>
      </c>
      <c r="BM303" s="197" t="s">
        <v>349</v>
      </c>
    </row>
    <row r="304" spans="1:65" s="2" customFormat="1" ht="11.25">
      <c r="A304" s="34"/>
      <c r="B304" s="35"/>
      <c r="C304" s="36"/>
      <c r="D304" s="199" t="s">
        <v>127</v>
      </c>
      <c r="E304" s="36"/>
      <c r="F304" s="200" t="s">
        <v>348</v>
      </c>
      <c r="G304" s="36"/>
      <c r="H304" s="36"/>
      <c r="I304" s="201"/>
      <c r="J304" s="36"/>
      <c r="K304" s="36"/>
      <c r="L304" s="39"/>
      <c r="M304" s="202"/>
      <c r="N304" s="203"/>
      <c r="O304" s="71"/>
      <c r="P304" s="71"/>
      <c r="Q304" s="71"/>
      <c r="R304" s="71"/>
      <c r="S304" s="71"/>
      <c r="T304" s="72"/>
      <c r="U304" s="34"/>
      <c r="V304" s="34"/>
      <c r="W304" s="34"/>
      <c r="X304" s="34"/>
      <c r="Y304" s="34"/>
      <c r="Z304" s="34"/>
      <c r="AA304" s="34"/>
      <c r="AB304" s="34"/>
      <c r="AC304" s="34"/>
      <c r="AD304" s="34"/>
      <c r="AE304" s="34"/>
      <c r="AT304" s="17" t="s">
        <v>127</v>
      </c>
      <c r="AU304" s="17" t="s">
        <v>81</v>
      </c>
    </row>
    <row r="305" spans="1:65" s="13" customFormat="1" ht="11.25">
      <c r="B305" s="204"/>
      <c r="C305" s="205"/>
      <c r="D305" s="199" t="s">
        <v>128</v>
      </c>
      <c r="E305" s="206" t="s">
        <v>1</v>
      </c>
      <c r="F305" s="207" t="s">
        <v>350</v>
      </c>
      <c r="G305" s="205"/>
      <c r="H305" s="208">
        <v>2711.52</v>
      </c>
      <c r="I305" s="209"/>
      <c r="J305" s="205"/>
      <c r="K305" s="205"/>
      <c r="L305" s="210"/>
      <c r="M305" s="211"/>
      <c r="N305" s="212"/>
      <c r="O305" s="212"/>
      <c r="P305" s="212"/>
      <c r="Q305" s="212"/>
      <c r="R305" s="212"/>
      <c r="S305" s="212"/>
      <c r="T305" s="213"/>
      <c r="AT305" s="214" t="s">
        <v>128</v>
      </c>
      <c r="AU305" s="214" t="s">
        <v>81</v>
      </c>
      <c r="AV305" s="13" t="s">
        <v>83</v>
      </c>
      <c r="AW305" s="13" t="s">
        <v>30</v>
      </c>
      <c r="AX305" s="13" t="s">
        <v>73</v>
      </c>
      <c r="AY305" s="214" t="s">
        <v>120</v>
      </c>
    </row>
    <row r="306" spans="1:65" s="14" customFormat="1" ht="11.25">
      <c r="B306" s="215"/>
      <c r="C306" s="216"/>
      <c r="D306" s="199" t="s">
        <v>128</v>
      </c>
      <c r="E306" s="217" t="s">
        <v>1</v>
      </c>
      <c r="F306" s="218" t="s">
        <v>130</v>
      </c>
      <c r="G306" s="216"/>
      <c r="H306" s="219">
        <v>2711.52</v>
      </c>
      <c r="I306" s="220"/>
      <c r="J306" s="216"/>
      <c r="K306" s="216"/>
      <c r="L306" s="221"/>
      <c r="M306" s="222"/>
      <c r="N306" s="223"/>
      <c r="O306" s="223"/>
      <c r="P306" s="223"/>
      <c r="Q306" s="223"/>
      <c r="R306" s="223"/>
      <c r="S306" s="223"/>
      <c r="T306" s="224"/>
      <c r="AT306" s="225" t="s">
        <v>128</v>
      </c>
      <c r="AU306" s="225" t="s">
        <v>81</v>
      </c>
      <c r="AV306" s="14" t="s">
        <v>125</v>
      </c>
      <c r="AW306" s="14" t="s">
        <v>30</v>
      </c>
      <c r="AX306" s="14" t="s">
        <v>81</v>
      </c>
      <c r="AY306" s="225" t="s">
        <v>120</v>
      </c>
    </row>
    <row r="307" spans="1:65" s="2" customFormat="1" ht="24.2" customHeight="1">
      <c r="A307" s="34"/>
      <c r="B307" s="35"/>
      <c r="C307" s="185" t="s">
        <v>351</v>
      </c>
      <c r="D307" s="185" t="s">
        <v>121</v>
      </c>
      <c r="E307" s="186" t="s">
        <v>352</v>
      </c>
      <c r="F307" s="187" t="s">
        <v>353</v>
      </c>
      <c r="G307" s="188" t="s">
        <v>124</v>
      </c>
      <c r="H307" s="189">
        <v>572</v>
      </c>
      <c r="I307" s="190"/>
      <c r="J307" s="191">
        <f>ROUND(I307*H307,2)</f>
        <v>0</v>
      </c>
      <c r="K307" s="192"/>
      <c r="L307" s="39"/>
      <c r="M307" s="193" t="s">
        <v>1</v>
      </c>
      <c r="N307" s="194" t="s">
        <v>38</v>
      </c>
      <c r="O307" s="71"/>
      <c r="P307" s="195">
        <f>O307*H307</f>
        <v>0</v>
      </c>
      <c r="Q307" s="195">
        <v>0</v>
      </c>
      <c r="R307" s="195">
        <f>Q307*H307</f>
        <v>0</v>
      </c>
      <c r="S307" s="195">
        <v>0</v>
      </c>
      <c r="T307" s="196">
        <f>S307*H307</f>
        <v>0</v>
      </c>
      <c r="U307" s="34"/>
      <c r="V307" s="34"/>
      <c r="W307" s="34"/>
      <c r="X307" s="34"/>
      <c r="Y307" s="34"/>
      <c r="Z307" s="34"/>
      <c r="AA307" s="34"/>
      <c r="AB307" s="34"/>
      <c r="AC307" s="34"/>
      <c r="AD307" s="34"/>
      <c r="AE307" s="34"/>
      <c r="AR307" s="197" t="s">
        <v>125</v>
      </c>
      <c r="AT307" s="197" t="s">
        <v>121</v>
      </c>
      <c r="AU307" s="197" t="s">
        <v>81</v>
      </c>
      <c r="AY307" s="17" t="s">
        <v>120</v>
      </c>
      <c r="BE307" s="198">
        <f>IF(N307="základní",J307,0)</f>
        <v>0</v>
      </c>
      <c r="BF307" s="198">
        <f>IF(N307="snížená",J307,0)</f>
        <v>0</v>
      </c>
      <c r="BG307" s="198">
        <f>IF(N307="zákl. přenesená",J307,0)</f>
        <v>0</v>
      </c>
      <c r="BH307" s="198">
        <f>IF(N307="sníž. přenesená",J307,0)</f>
        <v>0</v>
      </c>
      <c r="BI307" s="198">
        <f>IF(N307="nulová",J307,0)</f>
        <v>0</v>
      </c>
      <c r="BJ307" s="17" t="s">
        <v>81</v>
      </c>
      <c r="BK307" s="198">
        <f>ROUND(I307*H307,2)</f>
        <v>0</v>
      </c>
      <c r="BL307" s="17" t="s">
        <v>125</v>
      </c>
      <c r="BM307" s="197" t="s">
        <v>354</v>
      </c>
    </row>
    <row r="308" spans="1:65" s="2" customFormat="1" ht="11.25">
      <c r="A308" s="34"/>
      <c r="B308" s="35"/>
      <c r="C308" s="36"/>
      <c r="D308" s="199" t="s">
        <v>127</v>
      </c>
      <c r="E308" s="36"/>
      <c r="F308" s="200" t="s">
        <v>353</v>
      </c>
      <c r="G308" s="36"/>
      <c r="H308" s="36"/>
      <c r="I308" s="201"/>
      <c r="J308" s="36"/>
      <c r="K308" s="36"/>
      <c r="L308" s="39"/>
      <c r="M308" s="202"/>
      <c r="N308" s="203"/>
      <c r="O308" s="71"/>
      <c r="P308" s="71"/>
      <c r="Q308" s="71"/>
      <c r="R308" s="71"/>
      <c r="S308" s="71"/>
      <c r="T308" s="72"/>
      <c r="U308" s="34"/>
      <c r="V308" s="34"/>
      <c r="W308" s="34"/>
      <c r="X308" s="34"/>
      <c r="Y308" s="34"/>
      <c r="Z308" s="34"/>
      <c r="AA308" s="34"/>
      <c r="AB308" s="34"/>
      <c r="AC308" s="34"/>
      <c r="AD308" s="34"/>
      <c r="AE308" s="34"/>
      <c r="AT308" s="17" t="s">
        <v>127</v>
      </c>
      <c r="AU308" s="17" t="s">
        <v>81</v>
      </c>
    </row>
    <row r="309" spans="1:65" s="13" customFormat="1" ht="11.25">
      <c r="B309" s="204"/>
      <c r="C309" s="205"/>
      <c r="D309" s="199" t="s">
        <v>128</v>
      </c>
      <c r="E309" s="206" t="s">
        <v>1</v>
      </c>
      <c r="F309" s="207" t="s">
        <v>355</v>
      </c>
      <c r="G309" s="205"/>
      <c r="H309" s="208">
        <v>572</v>
      </c>
      <c r="I309" s="209"/>
      <c r="J309" s="205"/>
      <c r="K309" s="205"/>
      <c r="L309" s="210"/>
      <c r="M309" s="211"/>
      <c r="N309" s="212"/>
      <c r="O309" s="212"/>
      <c r="P309" s="212"/>
      <c r="Q309" s="212"/>
      <c r="R309" s="212"/>
      <c r="S309" s="212"/>
      <c r="T309" s="213"/>
      <c r="AT309" s="214" t="s">
        <v>128</v>
      </c>
      <c r="AU309" s="214" t="s">
        <v>81</v>
      </c>
      <c r="AV309" s="13" t="s">
        <v>83</v>
      </c>
      <c r="AW309" s="13" t="s">
        <v>30</v>
      </c>
      <c r="AX309" s="13" t="s">
        <v>81</v>
      </c>
      <c r="AY309" s="214" t="s">
        <v>120</v>
      </c>
    </row>
    <row r="310" spans="1:65" s="2" customFormat="1" ht="14.45" customHeight="1">
      <c r="A310" s="34"/>
      <c r="B310" s="35"/>
      <c r="C310" s="185" t="s">
        <v>356</v>
      </c>
      <c r="D310" s="185" t="s">
        <v>121</v>
      </c>
      <c r="E310" s="186" t="s">
        <v>357</v>
      </c>
      <c r="F310" s="187" t="s">
        <v>358</v>
      </c>
      <c r="G310" s="188" t="s">
        <v>155</v>
      </c>
      <c r="H310" s="189">
        <v>1.883</v>
      </c>
      <c r="I310" s="190"/>
      <c r="J310" s="191">
        <f>ROUND(I310*H310,2)</f>
        <v>0</v>
      </c>
      <c r="K310" s="192"/>
      <c r="L310" s="39"/>
      <c r="M310" s="193" t="s">
        <v>1</v>
      </c>
      <c r="N310" s="194" t="s">
        <v>38</v>
      </c>
      <c r="O310" s="71"/>
      <c r="P310" s="195">
        <f>O310*H310</f>
        <v>0</v>
      </c>
      <c r="Q310" s="195">
        <v>0</v>
      </c>
      <c r="R310" s="195">
        <f>Q310*H310</f>
        <v>0</v>
      </c>
      <c r="S310" s="195">
        <v>0</v>
      </c>
      <c r="T310" s="196">
        <f>S310*H310</f>
        <v>0</v>
      </c>
      <c r="U310" s="34"/>
      <c r="V310" s="34"/>
      <c r="W310" s="34"/>
      <c r="X310" s="34"/>
      <c r="Y310" s="34"/>
      <c r="Z310" s="34"/>
      <c r="AA310" s="34"/>
      <c r="AB310" s="34"/>
      <c r="AC310" s="34"/>
      <c r="AD310" s="34"/>
      <c r="AE310" s="34"/>
      <c r="AR310" s="197" t="s">
        <v>125</v>
      </c>
      <c r="AT310" s="197" t="s">
        <v>121</v>
      </c>
      <c r="AU310" s="197" t="s">
        <v>81</v>
      </c>
      <c r="AY310" s="17" t="s">
        <v>120</v>
      </c>
      <c r="BE310" s="198">
        <f>IF(N310="základní",J310,0)</f>
        <v>0</v>
      </c>
      <c r="BF310" s="198">
        <f>IF(N310="snížená",J310,0)</f>
        <v>0</v>
      </c>
      <c r="BG310" s="198">
        <f>IF(N310="zákl. přenesená",J310,0)</f>
        <v>0</v>
      </c>
      <c r="BH310" s="198">
        <f>IF(N310="sníž. přenesená",J310,0)</f>
        <v>0</v>
      </c>
      <c r="BI310" s="198">
        <f>IF(N310="nulová",J310,0)</f>
        <v>0</v>
      </c>
      <c r="BJ310" s="17" t="s">
        <v>81</v>
      </c>
      <c r="BK310" s="198">
        <f>ROUND(I310*H310,2)</f>
        <v>0</v>
      </c>
      <c r="BL310" s="17" t="s">
        <v>125</v>
      </c>
      <c r="BM310" s="197" t="s">
        <v>359</v>
      </c>
    </row>
    <row r="311" spans="1:65" s="2" customFormat="1" ht="11.25">
      <c r="A311" s="34"/>
      <c r="B311" s="35"/>
      <c r="C311" s="36"/>
      <c r="D311" s="199" t="s">
        <v>127</v>
      </c>
      <c r="E311" s="36"/>
      <c r="F311" s="200" t="s">
        <v>358</v>
      </c>
      <c r="G311" s="36"/>
      <c r="H311" s="36"/>
      <c r="I311" s="201"/>
      <c r="J311" s="36"/>
      <c r="K311" s="36"/>
      <c r="L311" s="39"/>
      <c r="M311" s="202"/>
      <c r="N311" s="203"/>
      <c r="O311" s="71"/>
      <c r="P311" s="71"/>
      <c r="Q311" s="71"/>
      <c r="R311" s="71"/>
      <c r="S311" s="71"/>
      <c r="T311" s="72"/>
      <c r="U311" s="34"/>
      <c r="V311" s="34"/>
      <c r="W311" s="34"/>
      <c r="X311" s="34"/>
      <c r="Y311" s="34"/>
      <c r="Z311" s="34"/>
      <c r="AA311" s="34"/>
      <c r="AB311" s="34"/>
      <c r="AC311" s="34"/>
      <c r="AD311" s="34"/>
      <c r="AE311" s="34"/>
      <c r="AT311" s="17" t="s">
        <v>127</v>
      </c>
      <c r="AU311" s="17" t="s">
        <v>81</v>
      </c>
    </row>
    <row r="312" spans="1:65" s="13" customFormat="1" ht="11.25">
      <c r="B312" s="204"/>
      <c r="C312" s="205"/>
      <c r="D312" s="199" t="s">
        <v>128</v>
      </c>
      <c r="E312" s="206" t="s">
        <v>1</v>
      </c>
      <c r="F312" s="207" t="s">
        <v>340</v>
      </c>
      <c r="G312" s="205"/>
      <c r="H312" s="208">
        <v>1.883</v>
      </c>
      <c r="I312" s="209"/>
      <c r="J312" s="205"/>
      <c r="K312" s="205"/>
      <c r="L312" s="210"/>
      <c r="M312" s="211"/>
      <c r="N312" s="212"/>
      <c r="O312" s="212"/>
      <c r="P312" s="212"/>
      <c r="Q312" s="212"/>
      <c r="R312" s="212"/>
      <c r="S312" s="212"/>
      <c r="T312" s="213"/>
      <c r="AT312" s="214" t="s">
        <v>128</v>
      </c>
      <c r="AU312" s="214" t="s">
        <v>81</v>
      </c>
      <c r="AV312" s="13" t="s">
        <v>83</v>
      </c>
      <c r="AW312" s="13" t="s">
        <v>30</v>
      </c>
      <c r="AX312" s="13" t="s">
        <v>73</v>
      </c>
      <c r="AY312" s="214" t="s">
        <v>120</v>
      </c>
    </row>
    <row r="313" spans="1:65" s="14" customFormat="1" ht="11.25">
      <c r="B313" s="215"/>
      <c r="C313" s="216"/>
      <c r="D313" s="199" t="s">
        <v>128</v>
      </c>
      <c r="E313" s="217" t="s">
        <v>1</v>
      </c>
      <c r="F313" s="218" t="s">
        <v>130</v>
      </c>
      <c r="G313" s="216"/>
      <c r="H313" s="219">
        <v>1.883</v>
      </c>
      <c r="I313" s="220"/>
      <c r="J313" s="216"/>
      <c r="K313" s="216"/>
      <c r="L313" s="221"/>
      <c r="M313" s="222"/>
      <c r="N313" s="223"/>
      <c r="O313" s="223"/>
      <c r="P313" s="223"/>
      <c r="Q313" s="223"/>
      <c r="R313" s="223"/>
      <c r="S313" s="223"/>
      <c r="T313" s="224"/>
      <c r="AT313" s="225" t="s">
        <v>128</v>
      </c>
      <c r="AU313" s="225" t="s">
        <v>81</v>
      </c>
      <c r="AV313" s="14" t="s">
        <v>125</v>
      </c>
      <c r="AW313" s="14" t="s">
        <v>30</v>
      </c>
      <c r="AX313" s="14" t="s">
        <v>81</v>
      </c>
      <c r="AY313" s="225" t="s">
        <v>120</v>
      </c>
    </row>
    <row r="314" spans="1:65" s="2" customFormat="1" ht="24.2" customHeight="1">
      <c r="A314" s="34"/>
      <c r="B314" s="35"/>
      <c r="C314" s="185" t="s">
        <v>360</v>
      </c>
      <c r="D314" s="185" t="s">
        <v>121</v>
      </c>
      <c r="E314" s="186" t="s">
        <v>361</v>
      </c>
      <c r="F314" s="187" t="s">
        <v>362</v>
      </c>
      <c r="G314" s="188" t="s">
        <v>162</v>
      </c>
      <c r="H314" s="189">
        <v>626</v>
      </c>
      <c r="I314" s="190"/>
      <c r="J314" s="191">
        <f>ROUND(I314*H314,2)</f>
        <v>0</v>
      </c>
      <c r="K314" s="192"/>
      <c r="L314" s="39"/>
      <c r="M314" s="193" t="s">
        <v>1</v>
      </c>
      <c r="N314" s="194" t="s">
        <v>38</v>
      </c>
      <c r="O314" s="71"/>
      <c r="P314" s="195">
        <f>O314*H314</f>
        <v>0</v>
      </c>
      <c r="Q314" s="195">
        <v>0</v>
      </c>
      <c r="R314" s="195">
        <f>Q314*H314</f>
        <v>0</v>
      </c>
      <c r="S314" s="195">
        <v>0</v>
      </c>
      <c r="T314" s="196">
        <f>S314*H314</f>
        <v>0</v>
      </c>
      <c r="U314" s="34"/>
      <c r="V314" s="34"/>
      <c r="W314" s="34"/>
      <c r="X314" s="34"/>
      <c r="Y314" s="34"/>
      <c r="Z314" s="34"/>
      <c r="AA314" s="34"/>
      <c r="AB314" s="34"/>
      <c r="AC314" s="34"/>
      <c r="AD314" s="34"/>
      <c r="AE314" s="34"/>
      <c r="AR314" s="197" t="s">
        <v>125</v>
      </c>
      <c r="AT314" s="197" t="s">
        <v>121</v>
      </c>
      <c r="AU314" s="197" t="s">
        <v>81</v>
      </c>
      <c r="AY314" s="17" t="s">
        <v>120</v>
      </c>
      <c r="BE314" s="198">
        <f>IF(N314="základní",J314,0)</f>
        <v>0</v>
      </c>
      <c r="BF314" s="198">
        <f>IF(N314="snížená",J314,0)</f>
        <v>0</v>
      </c>
      <c r="BG314" s="198">
        <f>IF(N314="zákl. přenesená",J314,0)</f>
        <v>0</v>
      </c>
      <c r="BH314" s="198">
        <f>IF(N314="sníž. přenesená",J314,0)</f>
        <v>0</v>
      </c>
      <c r="BI314" s="198">
        <f>IF(N314="nulová",J314,0)</f>
        <v>0</v>
      </c>
      <c r="BJ314" s="17" t="s">
        <v>81</v>
      </c>
      <c r="BK314" s="198">
        <f>ROUND(I314*H314,2)</f>
        <v>0</v>
      </c>
      <c r="BL314" s="17" t="s">
        <v>125</v>
      </c>
      <c r="BM314" s="197" t="s">
        <v>363</v>
      </c>
    </row>
    <row r="315" spans="1:65" s="2" customFormat="1" ht="19.5">
      <c r="A315" s="34"/>
      <c r="B315" s="35"/>
      <c r="C315" s="36"/>
      <c r="D315" s="199" t="s">
        <v>127</v>
      </c>
      <c r="E315" s="36"/>
      <c r="F315" s="200" t="s">
        <v>362</v>
      </c>
      <c r="G315" s="36"/>
      <c r="H315" s="36"/>
      <c r="I315" s="201"/>
      <c r="J315" s="36"/>
      <c r="K315" s="36"/>
      <c r="L315" s="39"/>
      <c r="M315" s="202"/>
      <c r="N315" s="203"/>
      <c r="O315" s="71"/>
      <c r="P315" s="71"/>
      <c r="Q315" s="71"/>
      <c r="R315" s="71"/>
      <c r="S315" s="71"/>
      <c r="T315" s="72"/>
      <c r="U315" s="34"/>
      <c r="V315" s="34"/>
      <c r="W315" s="34"/>
      <c r="X315" s="34"/>
      <c r="Y315" s="34"/>
      <c r="Z315" s="34"/>
      <c r="AA315" s="34"/>
      <c r="AB315" s="34"/>
      <c r="AC315" s="34"/>
      <c r="AD315" s="34"/>
      <c r="AE315" s="34"/>
      <c r="AT315" s="17" t="s">
        <v>127</v>
      </c>
      <c r="AU315" s="17" t="s">
        <v>81</v>
      </c>
    </row>
    <row r="316" spans="1:65" s="15" customFormat="1" ht="11.25">
      <c r="B316" s="239"/>
      <c r="C316" s="240"/>
      <c r="D316" s="199" t="s">
        <v>128</v>
      </c>
      <c r="E316" s="241" t="s">
        <v>1</v>
      </c>
      <c r="F316" s="242" t="s">
        <v>364</v>
      </c>
      <c r="G316" s="240"/>
      <c r="H316" s="241" t="s">
        <v>1</v>
      </c>
      <c r="I316" s="243"/>
      <c r="J316" s="240"/>
      <c r="K316" s="240"/>
      <c r="L316" s="244"/>
      <c r="M316" s="245"/>
      <c r="N316" s="246"/>
      <c r="O316" s="246"/>
      <c r="P316" s="246"/>
      <c r="Q316" s="246"/>
      <c r="R316" s="246"/>
      <c r="S316" s="246"/>
      <c r="T316" s="247"/>
      <c r="AT316" s="248" t="s">
        <v>128</v>
      </c>
      <c r="AU316" s="248" t="s">
        <v>81</v>
      </c>
      <c r="AV316" s="15" t="s">
        <v>81</v>
      </c>
      <c r="AW316" s="15" t="s">
        <v>30</v>
      </c>
      <c r="AX316" s="15" t="s">
        <v>73</v>
      </c>
      <c r="AY316" s="248" t="s">
        <v>120</v>
      </c>
    </row>
    <row r="317" spans="1:65" s="13" customFormat="1" ht="11.25">
      <c r="B317" s="204"/>
      <c r="C317" s="205"/>
      <c r="D317" s="199" t="s">
        <v>128</v>
      </c>
      <c r="E317" s="206" t="s">
        <v>1</v>
      </c>
      <c r="F317" s="207" t="s">
        <v>365</v>
      </c>
      <c r="G317" s="205"/>
      <c r="H317" s="208">
        <v>534</v>
      </c>
      <c r="I317" s="209"/>
      <c r="J317" s="205"/>
      <c r="K317" s="205"/>
      <c r="L317" s="210"/>
      <c r="M317" s="211"/>
      <c r="N317" s="212"/>
      <c r="O317" s="212"/>
      <c r="P317" s="212"/>
      <c r="Q317" s="212"/>
      <c r="R317" s="212"/>
      <c r="S317" s="212"/>
      <c r="T317" s="213"/>
      <c r="AT317" s="214" t="s">
        <v>128</v>
      </c>
      <c r="AU317" s="214" t="s">
        <v>81</v>
      </c>
      <c r="AV317" s="13" t="s">
        <v>83</v>
      </c>
      <c r="AW317" s="13" t="s">
        <v>30</v>
      </c>
      <c r="AX317" s="13" t="s">
        <v>73</v>
      </c>
      <c r="AY317" s="214" t="s">
        <v>120</v>
      </c>
    </row>
    <row r="318" spans="1:65" s="15" customFormat="1" ht="11.25">
      <c r="B318" s="239"/>
      <c r="C318" s="240"/>
      <c r="D318" s="199" t="s">
        <v>128</v>
      </c>
      <c r="E318" s="241" t="s">
        <v>1</v>
      </c>
      <c r="F318" s="242" t="s">
        <v>366</v>
      </c>
      <c r="G318" s="240"/>
      <c r="H318" s="241" t="s">
        <v>1</v>
      </c>
      <c r="I318" s="243"/>
      <c r="J318" s="240"/>
      <c r="K318" s="240"/>
      <c r="L318" s="244"/>
      <c r="M318" s="245"/>
      <c r="N318" s="246"/>
      <c r="O318" s="246"/>
      <c r="P318" s="246"/>
      <c r="Q318" s="246"/>
      <c r="R318" s="246"/>
      <c r="S318" s="246"/>
      <c r="T318" s="247"/>
      <c r="AT318" s="248" t="s">
        <v>128</v>
      </c>
      <c r="AU318" s="248" t="s">
        <v>81</v>
      </c>
      <c r="AV318" s="15" t="s">
        <v>81</v>
      </c>
      <c r="AW318" s="15" t="s">
        <v>30</v>
      </c>
      <c r="AX318" s="15" t="s">
        <v>73</v>
      </c>
      <c r="AY318" s="248" t="s">
        <v>120</v>
      </c>
    </row>
    <row r="319" spans="1:65" s="13" customFormat="1" ht="11.25">
      <c r="B319" s="204"/>
      <c r="C319" s="205"/>
      <c r="D319" s="199" t="s">
        <v>128</v>
      </c>
      <c r="E319" s="206" t="s">
        <v>1</v>
      </c>
      <c r="F319" s="207" t="s">
        <v>336</v>
      </c>
      <c r="G319" s="205"/>
      <c r="H319" s="208">
        <v>54</v>
      </c>
      <c r="I319" s="209"/>
      <c r="J319" s="205"/>
      <c r="K319" s="205"/>
      <c r="L319" s="210"/>
      <c r="M319" s="211"/>
      <c r="N319" s="212"/>
      <c r="O319" s="212"/>
      <c r="P319" s="212"/>
      <c r="Q319" s="212"/>
      <c r="R319" s="212"/>
      <c r="S319" s="212"/>
      <c r="T319" s="213"/>
      <c r="AT319" s="214" t="s">
        <v>128</v>
      </c>
      <c r="AU319" s="214" t="s">
        <v>81</v>
      </c>
      <c r="AV319" s="13" t="s">
        <v>83</v>
      </c>
      <c r="AW319" s="13" t="s">
        <v>30</v>
      </c>
      <c r="AX319" s="13" t="s">
        <v>73</v>
      </c>
      <c r="AY319" s="214" t="s">
        <v>120</v>
      </c>
    </row>
    <row r="320" spans="1:65" s="15" customFormat="1" ht="11.25">
      <c r="B320" s="239"/>
      <c r="C320" s="240"/>
      <c r="D320" s="199" t="s">
        <v>128</v>
      </c>
      <c r="E320" s="241" t="s">
        <v>1</v>
      </c>
      <c r="F320" s="242" t="s">
        <v>367</v>
      </c>
      <c r="G320" s="240"/>
      <c r="H320" s="241" t="s">
        <v>1</v>
      </c>
      <c r="I320" s="243"/>
      <c r="J320" s="240"/>
      <c r="K320" s="240"/>
      <c r="L320" s="244"/>
      <c r="M320" s="245"/>
      <c r="N320" s="246"/>
      <c r="O320" s="246"/>
      <c r="P320" s="246"/>
      <c r="Q320" s="246"/>
      <c r="R320" s="246"/>
      <c r="S320" s="246"/>
      <c r="T320" s="247"/>
      <c r="AT320" s="248" t="s">
        <v>128</v>
      </c>
      <c r="AU320" s="248" t="s">
        <v>81</v>
      </c>
      <c r="AV320" s="15" t="s">
        <v>81</v>
      </c>
      <c r="AW320" s="15" t="s">
        <v>30</v>
      </c>
      <c r="AX320" s="15" t="s">
        <v>73</v>
      </c>
      <c r="AY320" s="248" t="s">
        <v>120</v>
      </c>
    </row>
    <row r="321" spans="1:65" s="13" customFormat="1" ht="11.25">
      <c r="B321" s="204"/>
      <c r="C321" s="205"/>
      <c r="D321" s="199" t="s">
        <v>128</v>
      </c>
      <c r="E321" s="206" t="s">
        <v>1</v>
      </c>
      <c r="F321" s="207" t="s">
        <v>268</v>
      </c>
      <c r="G321" s="205"/>
      <c r="H321" s="208">
        <v>38</v>
      </c>
      <c r="I321" s="209"/>
      <c r="J321" s="205"/>
      <c r="K321" s="205"/>
      <c r="L321" s="210"/>
      <c r="M321" s="211"/>
      <c r="N321" s="212"/>
      <c r="O321" s="212"/>
      <c r="P321" s="212"/>
      <c r="Q321" s="212"/>
      <c r="R321" s="212"/>
      <c r="S321" s="212"/>
      <c r="T321" s="213"/>
      <c r="AT321" s="214" t="s">
        <v>128</v>
      </c>
      <c r="AU321" s="214" t="s">
        <v>81</v>
      </c>
      <c r="AV321" s="13" t="s">
        <v>83</v>
      </c>
      <c r="AW321" s="13" t="s">
        <v>30</v>
      </c>
      <c r="AX321" s="13" t="s">
        <v>73</v>
      </c>
      <c r="AY321" s="214" t="s">
        <v>120</v>
      </c>
    </row>
    <row r="322" spans="1:65" s="14" customFormat="1" ht="11.25">
      <c r="B322" s="215"/>
      <c r="C322" s="216"/>
      <c r="D322" s="199" t="s">
        <v>128</v>
      </c>
      <c r="E322" s="217" t="s">
        <v>1</v>
      </c>
      <c r="F322" s="218" t="s">
        <v>130</v>
      </c>
      <c r="G322" s="216"/>
      <c r="H322" s="219">
        <v>626</v>
      </c>
      <c r="I322" s="220"/>
      <c r="J322" s="216"/>
      <c r="K322" s="216"/>
      <c r="L322" s="221"/>
      <c r="M322" s="222"/>
      <c r="N322" s="223"/>
      <c r="O322" s="223"/>
      <c r="P322" s="223"/>
      <c r="Q322" s="223"/>
      <c r="R322" s="223"/>
      <c r="S322" s="223"/>
      <c r="T322" s="224"/>
      <c r="AT322" s="225" t="s">
        <v>128</v>
      </c>
      <c r="AU322" s="225" t="s">
        <v>81</v>
      </c>
      <c r="AV322" s="14" t="s">
        <v>125</v>
      </c>
      <c r="AW322" s="14" t="s">
        <v>30</v>
      </c>
      <c r="AX322" s="14" t="s">
        <v>81</v>
      </c>
      <c r="AY322" s="225" t="s">
        <v>120</v>
      </c>
    </row>
    <row r="323" spans="1:65" s="2" customFormat="1" ht="37.9" customHeight="1">
      <c r="A323" s="34"/>
      <c r="B323" s="35"/>
      <c r="C323" s="185" t="s">
        <v>368</v>
      </c>
      <c r="D323" s="185" t="s">
        <v>121</v>
      </c>
      <c r="E323" s="186" t="s">
        <v>369</v>
      </c>
      <c r="F323" s="187" t="s">
        <v>370</v>
      </c>
      <c r="G323" s="188" t="s">
        <v>162</v>
      </c>
      <c r="H323" s="189">
        <v>626</v>
      </c>
      <c r="I323" s="190"/>
      <c r="J323" s="191">
        <f>ROUND(I323*H323,2)</f>
        <v>0</v>
      </c>
      <c r="K323" s="192"/>
      <c r="L323" s="39"/>
      <c r="M323" s="193" t="s">
        <v>1</v>
      </c>
      <c r="N323" s="194" t="s">
        <v>38</v>
      </c>
      <c r="O323" s="71"/>
      <c r="P323" s="195">
        <f>O323*H323</f>
        <v>0</v>
      </c>
      <c r="Q323" s="195">
        <v>0</v>
      </c>
      <c r="R323" s="195">
        <f>Q323*H323</f>
        <v>0</v>
      </c>
      <c r="S323" s="195">
        <v>0</v>
      </c>
      <c r="T323" s="196">
        <f>S323*H323</f>
        <v>0</v>
      </c>
      <c r="U323" s="34"/>
      <c r="V323" s="34"/>
      <c r="W323" s="34"/>
      <c r="X323" s="34"/>
      <c r="Y323" s="34"/>
      <c r="Z323" s="34"/>
      <c r="AA323" s="34"/>
      <c r="AB323" s="34"/>
      <c r="AC323" s="34"/>
      <c r="AD323" s="34"/>
      <c r="AE323" s="34"/>
      <c r="AR323" s="197" t="s">
        <v>125</v>
      </c>
      <c r="AT323" s="197" t="s">
        <v>121</v>
      </c>
      <c r="AU323" s="197" t="s">
        <v>81</v>
      </c>
      <c r="AY323" s="17" t="s">
        <v>120</v>
      </c>
      <c r="BE323" s="198">
        <f>IF(N323="základní",J323,0)</f>
        <v>0</v>
      </c>
      <c r="BF323" s="198">
        <f>IF(N323="snížená",J323,0)</f>
        <v>0</v>
      </c>
      <c r="BG323" s="198">
        <f>IF(N323="zákl. přenesená",J323,0)</f>
        <v>0</v>
      </c>
      <c r="BH323" s="198">
        <f>IF(N323="sníž. přenesená",J323,0)</f>
        <v>0</v>
      </c>
      <c r="BI323" s="198">
        <f>IF(N323="nulová",J323,0)</f>
        <v>0</v>
      </c>
      <c r="BJ323" s="17" t="s">
        <v>81</v>
      </c>
      <c r="BK323" s="198">
        <f>ROUND(I323*H323,2)</f>
        <v>0</v>
      </c>
      <c r="BL323" s="17" t="s">
        <v>125</v>
      </c>
      <c r="BM323" s="197" t="s">
        <v>371</v>
      </c>
    </row>
    <row r="324" spans="1:65" s="2" customFormat="1" ht="19.5">
      <c r="A324" s="34"/>
      <c r="B324" s="35"/>
      <c r="C324" s="36"/>
      <c r="D324" s="199" t="s">
        <v>127</v>
      </c>
      <c r="E324" s="36"/>
      <c r="F324" s="200" t="s">
        <v>370</v>
      </c>
      <c r="G324" s="36"/>
      <c r="H324" s="36"/>
      <c r="I324" s="201"/>
      <c r="J324" s="36"/>
      <c r="K324" s="36"/>
      <c r="L324" s="39"/>
      <c r="M324" s="202"/>
      <c r="N324" s="203"/>
      <c r="O324" s="71"/>
      <c r="P324" s="71"/>
      <c r="Q324" s="71"/>
      <c r="R324" s="71"/>
      <c r="S324" s="71"/>
      <c r="T324" s="72"/>
      <c r="U324" s="34"/>
      <c r="V324" s="34"/>
      <c r="W324" s="34"/>
      <c r="X324" s="34"/>
      <c r="Y324" s="34"/>
      <c r="Z324" s="34"/>
      <c r="AA324" s="34"/>
      <c r="AB324" s="34"/>
      <c r="AC324" s="34"/>
      <c r="AD324" s="34"/>
      <c r="AE324" s="34"/>
      <c r="AT324" s="17" t="s">
        <v>127</v>
      </c>
      <c r="AU324" s="17" t="s">
        <v>81</v>
      </c>
    </row>
    <row r="325" spans="1:65" s="15" customFormat="1" ht="11.25">
      <c r="B325" s="239"/>
      <c r="C325" s="240"/>
      <c r="D325" s="199" t="s">
        <v>128</v>
      </c>
      <c r="E325" s="241" t="s">
        <v>1</v>
      </c>
      <c r="F325" s="242" t="s">
        <v>364</v>
      </c>
      <c r="G325" s="240"/>
      <c r="H325" s="241" t="s">
        <v>1</v>
      </c>
      <c r="I325" s="243"/>
      <c r="J325" s="240"/>
      <c r="K325" s="240"/>
      <c r="L325" s="244"/>
      <c r="M325" s="245"/>
      <c r="N325" s="246"/>
      <c r="O325" s="246"/>
      <c r="P325" s="246"/>
      <c r="Q325" s="246"/>
      <c r="R325" s="246"/>
      <c r="S325" s="246"/>
      <c r="T325" s="247"/>
      <c r="AT325" s="248" t="s">
        <v>128</v>
      </c>
      <c r="AU325" s="248" t="s">
        <v>81</v>
      </c>
      <c r="AV325" s="15" t="s">
        <v>81</v>
      </c>
      <c r="AW325" s="15" t="s">
        <v>30</v>
      </c>
      <c r="AX325" s="15" t="s">
        <v>73</v>
      </c>
      <c r="AY325" s="248" t="s">
        <v>120</v>
      </c>
    </row>
    <row r="326" spans="1:65" s="13" customFormat="1" ht="11.25">
      <c r="B326" s="204"/>
      <c r="C326" s="205"/>
      <c r="D326" s="199" t="s">
        <v>128</v>
      </c>
      <c r="E326" s="206" t="s">
        <v>1</v>
      </c>
      <c r="F326" s="207" t="s">
        <v>365</v>
      </c>
      <c r="G326" s="205"/>
      <c r="H326" s="208">
        <v>534</v>
      </c>
      <c r="I326" s="209"/>
      <c r="J326" s="205"/>
      <c r="K326" s="205"/>
      <c r="L326" s="210"/>
      <c r="M326" s="211"/>
      <c r="N326" s="212"/>
      <c r="O326" s="212"/>
      <c r="P326" s="212"/>
      <c r="Q326" s="212"/>
      <c r="R326" s="212"/>
      <c r="S326" s="212"/>
      <c r="T326" s="213"/>
      <c r="AT326" s="214" t="s">
        <v>128</v>
      </c>
      <c r="AU326" s="214" t="s">
        <v>81</v>
      </c>
      <c r="AV326" s="13" t="s">
        <v>83</v>
      </c>
      <c r="AW326" s="13" t="s">
        <v>30</v>
      </c>
      <c r="AX326" s="13" t="s">
        <v>73</v>
      </c>
      <c r="AY326" s="214" t="s">
        <v>120</v>
      </c>
    </row>
    <row r="327" spans="1:65" s="15" customFormat="1" ht="11.25">
      <c r="B327" s="239"/>
      <c r="C327" s="240"/>
      <c r="D327" s="199" t="s">
        <v>128</v>
      </c>
      <c r="E327" s="241" t="s">
        <v>1</v>
      </c>
      <c r="F327" s="242" t="s">
        <v>367</v>
      </c>
      <c r="G327" s="240"/>
      <c r="H327" s="241" t="s">
        <v>1</v>
      </c>
      <c r="I327" s="243"/>
      <c r="J327" s="240"/>
      <c r="K327" s="240"/>
      <c r="L327" s="244"/>
      <c r="M327" s="245"/>
      <c r="N327" s="246"/>
      <c r="O327" s="246"/>
      <c r="P327" s="246"/>
      <c r="Q327" s="246"/>
      <c r="R327" s="246"/>
      <c r="S327" s="246"/>
      <c r="T327" s="247"/>
      <c r="AT327" s="248" t="s">
        <v>128</v>
      </c>
      <c r="AU327" s="248" t="s">
        <v>81</v>
      </c>
      <c r="AV327" s="15" t="s">
        <v>81</v>
      </c>
      <c r="AW327" s="15" t="s">
        <v>30</v>
      </c>
      <c r="AX327" s="15" t="s">
        <v>73</v>
      </c>
      <c r="AY327" s="248" t="s">
        <v>120</v>
      </c>
    </row>
    <row r="328" spans="1:65" s="13" customFormat="1" ht="11.25">
      <c r="B328" s="204"/>
      <c r="C328" s="205"/>
      <c r="D328" s="199" t="s">
        <v>128</v>
      </c>
      <c r="E328" s="206" t="s">
        <v>1</v>
      </c>
      <c r="F328" s="207" t="s">
        <v>268</v>
      </c>
      <c r="G328" s="205"/>
      <c r="H328" s="208">
        <v>38</v>
      </c>
      <c r="I328" s="209"/>
      <c r="J328" s="205"/>
      <c r="K328" s="205"/>
      <c r="L328" s="210"/>
      <c r="M328" s="211"/>
      <c r="N328" s="212"/>
      <c r="O328" s="212"/>
      <c r="P328" s="212"/>
      <c r="Q328" s="212"/>
      <c r="R328" s="212"/>
      <c r="S328" s="212"/>
      <c r="T328" s="213"/>
      <c r="AT328" s="214" t="s">
        <v>128</v>
      </c>
      <c r="AU328" s="214" t="s">
        <v>81</v>
      </c>
      <c r="AV328" s="13" t="s">
        <v>83</v>
      </c>
      <c r="AW328" s="13" t="s">
        <v>30</v>
      </c>
      <c r="AX328" s="13" t="s">
        <v>73</v>
      </c>
      <c r="AY328" s="214" t="s">
        <v>120</v>
      </c>
    </row>
    <row r="329" spans="1:65" s="15" customFormat="1" ht="11.25">
      <c r="B329" s="239"/>
      <c r="C329" s="240"/>
      <c r="D329" s="199" t="s">
        <v>128</v>
      </c>
      <c r="E329" s="241" t="s">
        <v>1</v>
      </c>
      <c r="F329" s="242" t="s">
        <v>366</v>
      </c>
      <c r="G329" s="240"/>
      <c r="H329" s="241" t="s">
        <v>1</v>
      </c>
      <c r="I329" s="243"/>
      <c r="J329" s="240"/>
      <c r="K329" s="240"/>
      <c r="L329" s="244"/>
      <c r="M329" s="245"/>
      <c r="N329" s="246"/>
      <c r="O329" s="246"/>
      <c r="P329" s="246"/>
      <c r="Q329" s="246"/>
      <c r="R329" s="246"/>
      <c r="S329" s="246"/>
      <c r="T329" s="247"/>
      <c r="AT329" s="248" t="s">
        <v>128</v>
      </c>
      <c r="AU329" s="248" t="s">
        <v>81</v>
      </c>
      <c r="AV329" s="15" t="s">
        <v>81</v>
      </c>
      <c r="AW329" s="15" t="s">
        <v>30</v>
      </c>
      <c r="AX329" s="15" t="s">
        <v>73</v>
      </c>
      <c r="AY329" s="248" t="s">
        <v>120</v>
      </c>
    </row>
    <row r="330" spans="1:65" s="13" customFormat="1" ht="11.25">
      <c r="B330" s="204"/>
      <c r="C330" s="205"/>
      <c r="D330" s="199" t="s">
        <v>128</v>
      </c>
      <c r="E330" s="206" t="s">
        <v>1</v>
      </c>
      <c r="F330" s="207" t="s">
        <v>336</v>
      </c>
      <c r="G330" s="205"/>
      <c r="H330" s="208">
        <v>54</v>
      </c>
      <c r="I330" s="209"/>
      <c r="J330" s="205"/>
      <c r="K330" s="205"/>
      <c r="L330" s="210"/>
      <c r="M330" s="211"/>
      <c r="N330" s="212"/>
      <c r="O330" s="212"/>
      <c r="P330" s="212"/>
      <c r="Q330" s="212"/>
      <c r="R330" s="212"/>
      <c r="S330" s="212"/>
      <c r="T330" s="213"/>
      <c r="AT330" s="214" t="s">
        <v>128</v>
      </c>
      <c r="AU330" s="214" t="s">
        <v>81</v>
      </c>
      <c r="AV330" s="13" t="s">
        <v>83</v>
      </c>
      <c r="AW330" s="13" t="s">
        <v>30</v>
      </c>
      <c r="AX330" s="13" t="s">
        <v>73</v>
      </c>
      <c r="AY330" s="214" t="s">
        <v>120</v>
      </c>
    </row>
    <row r="331" spans="1:65" s="14" customFormat="1" ht="11.25">
      <c r="B331" s="215"/>
      <c r="C331" s="216"/>
      <c r="D331" s="199" t="s">
        <v>128</v>
      </c>
      <c r="E331" s="217" t="s">
        <v>1</v>
      </c>
      <c r="F331" s="218" t="s">
        <v>130</v>
      </c>
      <c r="G331" s="216"/>
      <c r="H331" s="219">
        <v>626</v>
      </c>
      <c r="I331" s="220"/>
      <c r="J331" s="216"/>
      <c r="K331" s="216"/>
      <c r="L331" s="221"/>
      <c r="M331" s="222"/>
      <c r="N331" s="223"/>
      <c r="O331" s="223"/>
      <c r="P331" s="223"/>
      <c r="Q331" s="223"/>
      <c r="R331" s="223"/>
      <c r="S331" s="223"/>
      <c r="T331" s="224"/>
      <c r="AT331" s="225" t="s">
        <v>128</v>
      </c>
      <c r="AU331" s="225" t="s">
        <v>81</v>
      </c>
      <c r="AV331" s="14" t="s">
        <v>125</v>
      </c>
      <c r="AW331" s="14" t="s">
        <v>30</v>
      </c>
      <c r="AX331" s="14" t="s">
        <v>81</v>
      </c>
      <c r="AY331" s="225" t="s">
        <v>120</v>
      </c>
    </row>
    <row r="332" spans="1:65" s="2" customFormat="1" ht="24.2" customHeight="1">
      <c r="A332" s="34"/>
      <c r="B332" s="35"/>
      <c r="C332" s="185" t="s">
        <v>372</v>
      </c>
      <c r="D332" s="185" t="s">
        <v>121</v>
      </c>
      <c r="E332" s="186" t="s">
        <v>373</v>
      </c>
      <c r="F332" s="187" t="s">
        <v>374</v>
      </c>
      <c r="G332" s="188" t="s">
        <v>155</v>
      </c>
      <c r="H332" s="189">
        <v>0.53200000000000003</v>
      </c>
      <c r="I332" s="190"/>
      <c r="J332" s="191">
        <f>ROUND(I332*H332,2)</f>
        <v>0</v>
      </c>
      <c r="K332" s="192"/>
      <c r="L332" s="39"/>
      <c r="M332" s="193" t="s">
        <v>1</v>
      </c>
      <c r="N332" s="194" t="s">
        <v>38</v>
      </c>
      <c r="O332" s="71"/>
      <c r="P332" s="195">
        <f>O332*H332</f>
        <v>0</v>
      </c>
      <c r="Q332" s="195">
        <v>0</v>
      </c>
      <c r="R332" s="195">
        <f>Q332*H332</f>
        <v>0</v>
      </c>
      <c r="S332" s="195">
        <v>0</v>
      </c>
      <c r="T332" s="196">
        <f>S332*H332</f>
        <v>0</v>
      </c>
      <c r="U332" s="34"/>
      <c r="V332" s="34"/>
      <c r="W332" s="34"/>
      <c r="X332" s="34"/>
      <c r="Y332" s="34"/>
      <c r="Z332" s="34"/>
      <c r="AA332" s="34"/>
      <c r="AB332" s="34"/>
      <c r="AC332" s="34"/>
      <c r="AD332" s="34"/>
      <c r="AE332" s="34"/>
      <c r="AR332" s="197" t="s">
        <v>375</v>
      </c>
      <c r="AT332" s="197" t="s">
        <v>121</v>
      </c>
      <c r="AU332" s="197" t="s">
        <v>81</v>
      </c>
      <c r="AY332" s="17" t="s">
        <v>120</v>
      </c>
      <c r="BE332" s="198">
        <f>IF(N332="základní",J332,0)</f>
        <v>0</v>
      </c>
      <c r="BF332" s="198">
        <f>IF(N332="snížená",J332,0)</f>
        <v>0</v>
      </c>
      <c r="BG332" s="198">
        <f>IF(N332="zákl. přenesená",J332,0)</f>
        <v>0</v>
      </c>
      <c r="BH332" s="198">
        <f>IF(N332="sníž. přenesená",J332,0)</f>
        <v>0</v>
      </c>
      <c r="BI332" s="198">
        <f>IF(N332="nulová",J332,0)</f>
        <v>0</v>
      </c>
      <c r="BJ332" s="17" t="s">
        <v>81</v>
      </c>
      <c r="BK332" s="198">
        <f>ROUND(I332*H332,2)</f>
        <v>0</v>
      </c>
      <c r="BL332" s="17" t="s">
        <v>375</v>
      </c>
      <c r="BM332" s="197" t="s">
        <v>376</v>
      </c>
    </row>
    <row r="333" spans="1:65" s="2" customFormat="1" ht="19.5">
      <c r="A333" s="34"/>
      <c r="B333" s="35"/>
      <c r="C333" s="36"/>
      <c r="D333" s="199" t="s">
        <v>127</v>
      </c>
      <c r="E333" s="36"/>
      <c r="F333" s="200" t="s">
        <v>374</v>
      </c>
      <c r="G333" s="36"/>
      <c r="H333" s="36"/>
      <c r="I333" s="201"/>
      <c r="J333" s="36"/>
      <c r="K333" s="36"/>
      <c r="L333" s="39"/>
      <c r="M333" s="202"/>
      <c r="N333" s="203"/>
      <c r="O333" s="71"/>
      <c r="P333" s="71"/>
      <c r="Q333" s="71"/>
      <c r="R333" s="71"/>
      <c r="S333" s="71"/>
      <c r="T333" s="72"/>
      <c r="U333" s="34"/>
      <c r="V333" s="34"/>
      <c r="W333" s="34"/>
      <c r="X333" s="34"/>
      <c r="Y333" s="34"/>
      <c r="Z333" s="34"/>
      <c r="AA333" s="34"/>
      <c r="AB333" s="34"/>
      <c r="AC333" s="34"/>
      <c r="AD333" s="34"/>
      <c r="AE333" s="34"/>
      <c r="AT333" s="17" t="s">
        <v>127</v>
      </c>
      <c r="AU333" s="17" t="s">
        <v>81</v>
      </c>
    </row>
    <row r="334" spans="1:65" s="13" customFormat="1" ht="11.25">
      <c r="B334" s="204"/>
      <c r="C334" s="205"/>
      <c r="D334" s="199" t="s">
        <v>128</v>
      </c>
      <c r="E334" s="206" t="s">
        <v>1</v>
      </c>
      <c r="F334" s="207" t="s">
        <v>377</v>
      </c>
      <c r="G334" s="205"/>
      <c r="H334" s="208">
        <v>0.53200000000000003</v>
      </c>
      <c r="I334" s="209"/>
      <c r="J334" s="205"/>
      <c r="K334" s="205"/>
      <c r="L334" s="210"/>
      <c r="M334" s="211"/>
      <c r="N334" s="212"/>
      <c r="O334" s="212"/>
      <c r="P334" s="212"/>
      <c r="Q334" s="212"/>
      <c r="R334" s="212"/>
      <c r="S334" s="212"/>
      <c r="T334" s="213"/>
      <c r="AT334" s="214" t="s">
        <v>128</v>
      </c>
      <c r="AU334" s="214" t="s">
        <v>81</v>
      </c>
      <c r="AV334" s="13" t="s">
        <v>83</v>
      </c>
      <c r="AW334" s="13" t="s">
        <v>30</v>
      </c>
      <c r="AX334" s="13" t="s">
        <v>81</v>
      </c>
      <c r="AY334" s="214" t="s">
        <v>120</v>
      </c>
    </row>
    <row r="335" spans="1:65" s="2" customFormat="1" ht="24.2" customHeight="1">
      <c r="A335" s="34"/>
      <c r="B335" s="35"/>
      <c r="C335" s="228" t="s">
        <v>378</v>
      </c>
      <c r="D335" s="228" t="s">
        <v>159</v>
      </c>
      <c r="E335" s="229" t="s">
        <v>379</v>
      </c>
      <c r="F335" s="230" t="s">
        <v>380</v>
      </c>
      <c r="G335" s="231" t="s">
        <v>162</v>
      </c>
      <c r="H335" s="232">
        <v>402</v>
      </c>
      <c r="I335" s="233"/>
      <c r="J335" s="234">
        <f>ROUND(I335*H335,2)</f>
        <v>0</v>
      </c>
      <c r="K335" s="235"/>
      <c r="L335" s="236"/>
      <c r="M335" s="237" t="s">
        <v>1</v>
      </c>
      <c r="N335" s="238" t="s">
        <v>38</v>
      </c>
      <c r="O335" s="71"/>
      <c r="P335" s="195">
        <f>O335*H335</f>
        <v>0</v>
      </c>
      <c r="Q335" s="195">
        <v>0.14299999999999999</v>
      </c>
      <c r="R335" s="195">
        <f>Q335*H335</f>
        <v>57.485999999999997</v>
      </c>
      <c r="S335" s="195">
        <v>0</v>
      </c>
      <c r="T335" s="196">
        <f>S335*H335</f>
        <v>0</v>
      </c>
      <c r="U335" s="34"/>
      <c r="V335" s="34"/>
      <c r="W335" s="34"/>
      <c r="X335" s="34"/>
      <c r="Y335" s="34"/>
      <c r="Z335" s="34"/>
      <c r="AA335" s="34"/>
      <c r="AB335" s="34"/>
      <c r="AC335" s="34"/>
      <c r="AD335" s="34"/>
      <c r="AE335" s="34"/>
      <c r="AR335" s="197" t="s">
        <v>158</v>
      </c>
      <c r="AT335" s="197" t="s">
        <v>159</v>
      </c>
      <c r="AU335" s="197" t="s">
        <v>81</v>
      </c>
      <c r="AY335" s="17" t="s">
        <v>120</v>
      </c>
      <c r="BE335" s="198">
        <f>IF(N335="základní",J335,0)</f>
        <v>0</v>
      </c>
      <c r="BF335" s="198">
        <f>IF(N335="snížená",J335,0)</f>
        <v>0</v>
      </c>
      <c r="BG335" s="198">
        <f>IF(N335="zákl. přenesená",J335,0)</f>
        <v>0</v>
      </c>
      <c r="BH335" s="198">
        <f>IF(N335="sníž. přenesená",J335,0)</f>
        <v>0</v>
      </c>
      <c r="BI335" s="198">
        <f>IF(N335="nulová",J335,0)</f>
        <v>0</v>
      </c>
      <c r="BJ335" s="17" t="s">
        <v>81</v>
      </c>
      <c r="BK335" s="198">
        <f>ROUND(I335*H335,2)</f>
        <v>0</v>
      </c>
      <c r="BL335" s="17" t="s">
        <v>125</v>
      </c>
      <c r="BM335" s="197" t="s">
        <v>381</v>
      </c>
    </row>
    <row r="336" spans="1:65" s="2" customFormat="1" ht="11.25">
      <c r="A336" s="34"/>
      <c r="B336" s="35"/>
      <c r="C336" s="36"/>
      <c r="D336" s="199" t="s">
        <v>127</v>
      </c>
      <c r="E336" s="36"/>
      <c r="F336" s="200" t="s">
        <v>380</v>
      </c>
      <c r="G336" s="36"/>
      <c r="H336" s="36"/>
      <c r="I336" s="201"/>
      <c r="J336" s="36"/>
      <c r="K336" s="36"/>
      <c r="L336" s="39"/>
      <c r="M336" s="202"/>
      <c r="N336" s="203"/>
      <c r="O336" s="71"/>
      <c r="P336" s="71"/>
      <c r="Q336" s="71"/>
      <c r="R336" s="71"/>
      <c r="S336" s="71"/>
      <c r="T336" s="72"/>
      <c r="U336" s="34"/>
      <c r="V336" s="34"/>
      <c r="W336" s="34"/>
      <c r="X336" s="34"/>
      <c r="Y336" s="34"/>
      <c r="Z336" s="34"/>
      <c r="AA336" s="34"/>
      <c r="AB336" s="34"/>
      <c r="AC336" s="34"/>
      <c r="AD336" s="34"/>
      <c r="AE336" s="34"/>
      <c r="AT336" s="17" t="s">
        <v>127</v>
      </c>
      <c r="AU336" s="17" t="s">
        <v>81</v>
      </c>
    </row>
    <row r="337" spans="1:65" s="13" customFormat="1" ht="11.25">
      <c r="B337" s="204"/>
      <c r="C337" s="205"/>
      <c r="D337" s="199" t="s">
        <v>128</v>
      </c>
      <c r="E337" s="206" t="s">
        <v>1</v>
      </c>
      <c r="F337" s="207" t="s">
        <v>382</v>
      </c>
      <c r="G337" s="205"/>
      <c r="H337" s="208">
        <v>402</v>
      </c>
      <c r="I337" s="209"/>
      <c r="J337" s="205"/>
      <c r="K337" s="205"/>
      <c r="L337" s="210"/>
      <c r="M337" s="211"/>
      <c r="N337" s="212"/>
      <c r="O337" s="212"/>
      <c r="P337" s="212"/>
      <c r="Q337" s="212"/>
      <c r="R337" s="212"/>
      <c r="S337" s="212"/>
      <c r="T337" s="213"/>
      <c r="AT337" s="214" t="s">
        <v>128</v>
      </c>
      <c r="AU337" s="214" t="s">
        <v>81</v>
      </c>
      <c r="AV337" s="13" t="s">
        <v>83</v>
      </c>
      <c r="AW337" s="13" t="s">
        <v>30</v>
      </c>
      <c r="AX337" s="13" t="s">
        <v>81</v>
      </c>
      <c r="AY337" s="214" t="s">
        <v>120</v>
      </c>
    </row>
    <row r="338" spans="1:65" s="2" customFormat="1" ht="24.2" customHeight="1">
      <c r="A338" s="34"/>
      <c r="B338" s="35"/>
      <c r="C338" s="228" t="s">
        <v>383</v>
      </c>
      <c r="D338" s="228" t="s">
        <v>159</v>
      </c>
      <c r="E338" s="229" t="s">
        <v>384</v>
      </c>
      <c r="F338" s="230" t="s">
        <v>385</v>
      </c>
      <c r="G338" s="231" t="s">
        <v>162</v>
      </c>
      <c r="H338" s="232">
        <v>2</v>
      </c>
      <c r="I338" s="233"/>
      <c r="J338" s="234">
        <f>ROUND(I338*H338,2)</f>
        <v>0</v>
      </c>
      <c r="K338" s="235"/>
      <c r="L338" s="236"/>
      <c r="M338" s="237" t="s">
        <v>1</v>
      </c>
      <c r="N338" s="238" t="s">
        <v>38</v>
      </c>
      <c r="O338" s="71"/>
      <c r="P338" s="195">
        <f>O338*H338</f>
        <v>0</v>
      </c>
      <c r="Q338" s="195">
        <v>0.14299999999999999</v>
      </c>
      <c r="R338" s="195">
        <f>Q338*H338</f>
        <v>0.28599999999999998</v>
      </c>
      <c r="S338" s="195">
        <v>0</v>
      </c>
      <c r="T338" s="196">
        <f>S338*H338</f>
        <v>0</v>
      </c>
      <c r="U338" s="34"/>
      <c r="V338" s="34"/>
      <c r="W338" s="34"/>
      <c r="X338" s="34"/>
      <c r="Y338" s="34"/>
      <c r="Z338" s="34"/>
      <c r="AA338" s="34"/>
      <c r="AB338" s="34"/>
      <c r="AC338" s="34"/>
      <c r="AD338" s="34"/>
      <c r="AE338" s="34"/>
      <c r="AR338" s="197" t="s">
        <v>158</v>
      </c>
      <c r="AT338" s="197" t="s">
        <v>159</v>
      </c>
      <c r="AU338" s="197" t="s">
        <v>81</v>
      </c>
      <c r="AY338" s="17" t="s">
        <v>120</v>
      </c>
      <c r="BE338" s="198">
        <f>IF(N338="základní",J338,0)</f>
        <v>0</v>
      </c>
      <c r="BF338" s="198">
        <f>IF(N338="snížená",J338,0)</f>
        <v>0</v>
      </c>
      <c r="BG338" s="198">
        <f>IF(N338="zákl. přenesená",J338,0)</f>
        <v>0</v>
      </c>
      <c r="BH338" s="198">
        <f>IF(N338="sníž. přenesená",J338,0)</f>
        <v>0</v>
      </c>
      <c r="BI338" s="198">
        <f>IF(N338="nulová",J338,0)</f>
        <v>0</v>
      </c>
      <c r="BJ338" s="17" t="s">
        <v>81</v>
      </c>
      <c r="BK338" s="198">
        <f>ROUND(I338*H338,2)</f>
        <v>0</v>
      </c>
      <c r="BL338" s="17" t="s">
        <v>125</v>
      </c>
      <c r="BM338" s="197" t="s">
        <v>386</v>
      </c>
    </row>
    <row r="339" spans="1:65" s="2" customFormat="1" ht="19.5">
      <c r="A339" s="34"/>
      <c r="B339" s="35"/>
      <c r="C339" s="36"/>
      <c r="D339" s="199" t="s">
        <v>127</v>
      </c>
      <c r="E339" s="36"/>
      <c r="F339" s="200" t="s">
        <v>385</v>
      </c>
      <c r="G339" s="36"/>
      <c r="H339" s="36"/>
      <c r="I339" s="201"/>
      <c r="J339" s="36"/>
      <c r="K339" s="36"/>
      <c r="L339" s="39"/>
      <c r="M339" s="202"/>
      <c r="N339" s="203"/>
      <c r="O339" s="71"/>
      <c r="P339" s="71"/>
      <c r="Q339" s="71"/>
      <c r="R339" s="71"/>
      <c r="S339" s="71"/>
      <c r="T339" s="72"/>
      <c r="U339" s="34"/>
      <c r="V339" s="34"/>
      <c r="W339" s="34"/>
      <c r="X339" s="34"/>
      <c r="Y339" s="34"/>
      <c r="Z339" s="34"/>
      <c r="AA339" s="34"/>
      <c r="AB339" s="34"/>
      <c r="AC339" s="34"/>
      <c r="AD339" s="34"/>
      <c r="AE339" s="34"/>
      <c r="AT339" s="17" t="s">
        <v>127</v>
      </c>
      <c r="AU339" s="17" t="s">
        <v>81</v>
      </c>
    </row>
    <row r="340" spans="1:65" s="13" customFormat="1" ht="11.25">
      <c r="B340" s="204"/>
      <c r="C340" s="205"/>
      <c r="D340" s="199" t="s">
        <v>128</v>
      </c>
      <c r="E340" s="206" t="s">
        <v>1</v>
      </c>
      <c r="F340" s="207" t="s">
        <v>83</v>
      </c>
      <c r="G340" s="205"/>
      <c r="H340" s="208">
        <v>2</v>
      </c>
      <c r="I340" s="209"/>
      <c r="J340" s="205"/>
      <c r="K340" s="205"/>
      <c r="L340" s="210"/>
      <c r="M340" s="211"/>
      <c r="N340" s="212"/>
      <c r="O340" s="212"/>
      <c r="P340" s="212"/>
      <c r="Q340" s="212"/>
      <c r="R340" s="212"/>
      <c r="S340" s="212"/>
      <c r="T340" s="213"/>
      <c r="AT340" s="214" t="s">
        <v>128</v>
      </c>
      <c r="AU340" s="214" t="s">
        <v>81</v>
      </c>
      <c r="AV340" s="13" t="s">
        <v>83</v>
      </c>
      <c r="AW340" s="13" t="s">
        <v>30</v>
      </c>
      <c r="AX340" s="13" t="s">
        <v>81</v>
      </c>
      <c r="AY340" s="214" t="s">
        <v>120</v>
      </c>
    </row>
    <row r="341" spans="1:65" s="2" customFormat="1" ht="24.2" customHeight="1">
      <c r="A341" s="34"/>
      <c r="B341" s="35"/>
      <c r="C341" s="185" t="s">
        <v>375</v>
      </c>
      <c r="D341" s="185" t="s">
        <v>121</v>
      </c>
      <c r="E341" s="186" t="s">
        <v>165</v>
      </c>
      <c r="F341" s="187" t="s">
        <v>166</v>
      </c>
      <c r="G341" s="188" t="s">
        <v>155</v>
      </c>
      <c r="H341" s="189">
        <v>0.53200000000000003</v>
      </c>
      <c r="I341" s="190"/>
      <c r="J341" s="191">
        <f>ROUND(I341*H341,2)</f>
        <v>0</v>
      </c>
      <c r="K341" s="192"/>
      <c r="L341" s="39"/>
      <c r="M341" s="193" t="s">
        <v>1</v>
      </c>
      <c r="N341" s="194" t="s">
        <v>38</v>
      </c>
      <c r="O341" s="71"/>
      <c r="P341" s="195">
        <f>O341*H341</f>
        <v>0</v>
      </c>
      <c r="Q341" s="195">
        <v>0</v>
      </c>
      <c r="R341" s="195">
        <f>Q341*H341</f>
        <v>0</v>
      </c>
      <c r="S341" s="195">
        <v>0</v>
      </c>
      <c r="T341" s="196">
        <f>S341*H341</f>
        <v>0</v>
      </c>
      <c r="U341" s="34"/>
      <c r="V341" s="34"/>
      <c r="W341" s="34"/>
      <c r="X341" s="34"/>
      <c r="Y341" s="34"/>
      <c r="Z341" s="34"/>
      <c r="AA341" s="34"/>
      <c r="AB341" s="34"/>
      <c r="AC341" s="34"/>
      <c r="AD341" s="34"/>
      <c r="AE341" s="34"/>
      <c r="AR341" s="197" t="s">
        <v>125</v>
      </c>
      <c r="AT341" s="197" t="s">
        <v>121</v>
      </c>
      <c r="AU341" s="197" t="s">
        <v>81</v>
      </c>
      <c r="AY341" s="17" t="s">
        <v>120</v>
      </c>
      <c r="BE341" s="198">
        <f>IF(N341="základní",J341,0)</f>
        <v>0</v>
      </c>
      <c r="BF341" s="198">
        <f>IF(N341="snížená",J341,0)</f>
        <v>0</v>
      </c>
      <c r="BG341" s="198">
        <f>IF(N341="zákl. přenesená",J341,0)</f>
        <v>0</v>
      </c>
      <c r="BH341" s="198">
        <f>IF(N341="sníž. přenesená",J341,0)</f>
        <v>0</v>
      </c>
      <c r="BI341" s="198">
        <f>IF(N341="nulová",J341,0)</f>
        <v>0</v>
      </c>
      <c r="BJ341" s="17" t="s">
        <v>81</v>
      </c>
      <c r="BK341" s="198">
        <f>ROUND(I341*H341,2)</f>
        <v>0</v>
      </c>
      <c r="BL341" s="17" t="s">
        <v>125</v>
      </c>
      <c r="BM341" s="197" t="s">
        <v>387</v>
      </c>
    </row>
    <row r="342" spans="1:65" s="2" customFormat="1" ht="19.5">
      <c r="A342" s="34"/>
      <c r="B342" s="35"/>
      <c r="C342" s="36"/>
      <c r="D342" s="199" t="s">
        <v>127</v>
      </c>
      <c r="E342" s="36"/>
      <c r="F342" s="200" t="s">
        <v>166</v>
      </c>
      <c r="G342" s="36"/>
      <c r="H342" s="36"/>
      <c r="I342" s="201"/>
      <c r="J342" s="36"/>
      <c r="K342" s="36"/>
      <c r="L342" s="39"/>
      <c r="M342" s="202"/>
      <c r="N342" s="203"/>
      <c r="O342" s="71"/>
      <c r="P342" s="71"/>
      <c r="Q342" s="71"/>
      <c r="R342" s="71"/>
      <c r="S342" s="71"/>
      <c r="T342" s="72"/>
      <c r="U342" s="34"/>
      <c r="V342" s="34"/>
      <c r="W342" s="34"/>
      <c r="X342" s="34"/>
      <c r="Y342" s="34"/>
      <c r="Z342" s="34"/>
      <c r="AA342" s="34"/>
      <c r="AB342" s="34"/>
      <c r="AC342" s="34"/>
      <c r="AD342" s="34"/>
      <c r="AE342" s="34"/>
      <c r="AT342" s="17" t="s">
        <v>127</v>
      </c>
      <c r="AU342" s="17" t="s">
        <v>81</v>
      </c>
    </row>
    <row r="343" spans="1:65" s="13" customFormat="1" ht="11.25">
      <c r="B343" s="204"/>
      <c r="C343" s="205"/>
      <c r="D343" s="199" t="s">
        <v>128</v>
      </c>
      <c r="E343" s="206" t="s">
        <v>1</v>
      </c>
      <c r="F343" s="207" t="s">
        <v>377</v>
      </c>
      <c r="G343" s="205"/>
      <c r="H343" s="208">
        <v>0.53200000000000003</v>
      </c>
      <c r="I343" s="209"/>
      <c r="J343" s="205"/>
      <c r="K343" s="205"/>
      <c r="L343" s="210"/>
      <c r="M343" s="211"/>
      <c r="N343" s="212"/>
      <c r="O343" s="212"/>
      <c r="P343" s="212"/>
      <c r="Q343" s="212"/>
      <c r="R343" s="212"/>
      <c r="S343" s="212"/>
      <c r="T343" s="213"/>
      <c r="AT343" s="214" t="s">
        <v>128</v>
      </c>
      <c r="AU343" s="214" t="s">
        <v>81</v>
      </c>
      <c r="AV343" s="13" t="s">
        <v>83</v>
      </c>
      <c r="AW343" s="13" t="s">
        <v>30</v>
      </c>
      <c r="AX343" s="13" t="s">
        <v>73</v>
      </c>
      <c r="AY343" s="214" t="s">
        <v>120</v>
      </c>
    </row>
    <row r="344" spans="1:65" s="14" customFormat="1" ht="11.25">
      <c r="B344" s="215"/>
      <c r="C344" s="216"/>
      <c r="D344" s="199" t="s">
        <v>128</v>
      </c>
      <c r="E344" s="217" t="s">
        <v>1</v>
      </c>
      <c r="F344" s="218" t="s">
        <v>130</v>
      </c>
      <c r="G344" s="216"/>
      <c r="H344" s="219">
        <v>0.53200000000000003</v>
      </c>
      <c r="I344" s="220"/>
      <c r="J344" s="216"/>
      <c r="K344" s="216"/>
      <c r="L344" s="221"/>
      <c r="M344" s="222"/>
      <c r="N344" s="223"/>
      <c r="O344" s="223"/>
      <c r="P344" s="223"/>
      <c r="Q344" s="223"/>
      <c r="R344" s="223"/>
      <c r="S344" s="223"/>
      <c r="T344" s="224"/>
      <c r="AT344" s="225" t="s">
        <v>128</v>
      </c>
      <c r="AU344" s="225" t="s">
        <v>81</v>
      </c>
      <c r="AV344" s="14" t="s">
        <v>125</v>
      </c>
      <c r="AW344" s="14" t="s">
        <v>30</v>
      </c>
      <c r="AX344" s="14" t="s">
        <v>81</v>
      </c>
      <c r="AY344" s="225" t="s">
        <v>120</v>
      </c>
    </row>
    <row r="345" spans="1:65" s="2" customFormat="1" ht="24.2" customHeight="1">
      <c r="A345" s="34"/>
      <c r="B345" s="35"/>
      <c r="C345" s="185" t="s">
        <v>388</v>
      </c>
      <c r="D345" s="185" t="s">
        <v>121</v>
      </c>
      <c r="E345" s="186" t="s">
        <v>389</v>
      </c>
      <c r="F345" s="187" t="s">
        <v>390</v>
      </c>
      <c r="G345" s="188" t="s">
        <v>162</v>
      </c>
      <c r="H345" s="189">
        <v>404</v>
      </c>
      <c r="I345" s="190"/>
      <c r="J345" s="191">
        <f>ROUND(I345*H345,2)</f>
        <v>0</v>
      </c>
      <c r="K345" s="192"/>
      <c r="L345" s="39"/>
      <c r="M345" s="193" t="s">
        <v>1</v>
      </c>
      <c r="N345" s="194" t="s">
        <v>38</v>
      </c>
      <c r="O345" s="71"/>
      <c r="P345" s="195">
        <f>O345*H345</f>
        <v>0</v>
      </c>
      <c r="Q345" s="195">
        <v>0</v>
      </c>
      <c r="R345" s="195">
        <f>Q345*H345</f>
        <v>0</v>
      </c>
      <c r="S345" s="195">
        <v>0</v>
      </c>
      <c r="T345" s="196">
        <f>S345*H345</f>
        <v>0</v>
      </c>
      <c r="U345" s="34"/>
      <c r="V345" s="34"/>
      <c r="W345" s="34"/>
      <c r="X345" s="34"/>
      <c r="Y345" s="34"/>
      <c r="Z345" s="34"/>
      <c r="AA345" s="34"/>
      <c r="AB345" s="34"/>
      <c r="AC345" s="34"/>
      <c r="AD345" s="34"/>
      <c r="AE345" s="34"/>
      <c r="AR345" s="197" t="s">
        <v>125</v>
      </c>
      <c r="AT345" s="197" t="s">
        <v>121</v>
      </c>
      <c r="AU345" s="197" t="s">
        <v>81</v>
      </c>
      <c r="AY345" s="17" t="s">
        <v>120</v>
      </c>
      <c r="BE345" s="198">
        <f>IF(N345="základní",J345,0)</f>
        <v>0</v>
      </c>
      <c r="BF345" s="198">
        <f>IF(N345="snížená",J345,0)</f>
        <v>0</v>
      </c>
      <c r="BG345" s="198">
        <f>IF(N345="zákl. přenesená",J345,0)</f>
        <v>0</v>
      </c>
      <c r="BH345" s="198">
        <f>IF(N345="sníž. přenesená",J345,0)</f>
        <v>0</v>
      </c>
      <c r="BI345" s="198">
        <f>IF(N345="nulová",J345,0)</f>
        <v>0</v>
      </c>
      <c r="BJ345" s="17" t="s">
        <v>81</v>
      </c>
      <c r="BK345" s="198">
        <f>ROUND(I345*H345,2)</f>
        <v>0</v>
      </c>
      <c r="BL345" s="17" t="s">
        <v>125</v>
      </c>
      <c r="BM345" s="197" t="s">
        <v>391</v>
      </c>
    </row>
    <row r="346" spans="1:65" s="2" customFormat="1" ht="19.5">
      <c r="A346" s="34"/>
      <c r="B346" s="35"/>
      <c r="C346" s="36"/>
      <c r="D346" s="199" t="s">
        <v>127</v>
      </c>
      <c r="E346" s="36"/>
      <c r="F346" s="200" t="s">
        <v>390</v>
      </c>
      <c r="G346" s="36"/>
      <c r="H346" s="36"/>
      <c r="I346" s="201"/>
      <c r="J346" s="36"/>
      <c r="K346" s="36"/>
      <c r="L346" s="39"/>
      <c r="M346" s="202"/>
      <c r="N346" s="203"/>
      <c r="O346" s="71"/>
      <c r="P346" s="71"/>
      <c r="Q346" s="71"/>
      <c r="R346" s="71"/>
      <c r="S346" s="71"/>
      <c r="T346" s="72"/>
      <c r="U346" s="34"/>
      <c r="V346" s="34"/>
      <c r="W346" s="34"/>
      <c r="X346" s="34"/>
      <c r="Y346" s="34"/>
      <c r="Z346" s="34"/>
      <c r="AA346" s="34"/>
      <c r="AB346" s="34"/>
      <c r="AC346" s="34"/>
      <c r="AD346" s="34"/>
      <c r="AE346" s="34"/>
      <c r="AT346" s="17" t="s">
        <v>127</v>
      </c>
      <c r="AU346" s="17" t="s">
        <v>81</v>
      </c>
    </row>
    <row r="347" spans="1:65" s="15" customFormat="1" ht="11.25">
      <c r="B347" s="239"/>
      <c r="C347" s="240"/>
      <c r="D347" s="199" t="s">
        <v>128</v>
      </c>
      <c r="E347" s="241" t="s">
        <v>1</v>
      </c>
      <c r="F347" s="242" t="s">
        <v>392</v>
      </c>
      <c r="G347" s="240"/>
      <c r="H347" s="241" t="s">
        <v>1</v>
      </c>
      <c r="I347" s="243"/>
      <c r="J347" s="240"/>
      <c r="K347" s="240"/>
      <c r="L347" s="244"/>
      <c r="M347" s="245"/>
      <c r="N347" s="246"/>
      <c r="O347" s="246"/>
      <c r="P347" s="246"/>
      <c r="Q347" s="246"/>
      <c r="R347" s="246"/>
      <c r="S347" s="246"/>
      <c r="T347" s="247"/>
      <c r="AT347" s="248" t="s">
        <v>128</v>
      </c>
      <c r="AU347" s="248" t="s">
        <v>81</v>
      </c>
      <c r="AV347" s="15" t="s">
        <v>81</v>
      </c>
      <c r="AW347" s="15" t="s">
        <v>30</v>
      </c>
      <c r="AX347" s="15" t="s">
        <v>73</v>
      </c>
      <c r="AY347" s="248" t="s">
        <v>120</v>
      </c>
    </row>
    <row r="348" spans="1:65" s="13" customFormat="1" ht="11.25">
      <c r="B348" s="204"/>
      <c r="C348" s="205"/>
      <c r="D348" s="199" t="s">
        <v>128</v>
      </c>
      <c r="E348" s="206" t="s">
        <v>1</v>
      </c>
      <c r="F348" s="207" t="s">
        <v>393</v>
      </c>
      <c r="G348" s="205"/>
      <c r="H348" s="208">
        <v>404</v>
      </c>
      <c r="I348" s="209"/>
      <c r="J348" s="205"/>
      <c r="K348" s="205"/>
      <c r="L348" s="210"/>
      <c r="M348" s="211"/>
      <c r="N348" s="212"/>
      <c r="O348" s="212"/>
      <c r="P348" s="212"/>
      <c r="Q348" s="212"/>
      <c r="R348" s="212"/>
      <c r="S348" s="212"/>
      <c r="T348" s="213"/>
      <c r="AT348" s="214" t="s">
        <v>128</v>
      </c>
      <c r="AU348" s="214" t="s">
        <v>81</v>
      </c>
      <c r="AV348" s="13" t="s">
        <v>83</v>
      </c>
      <c r="AW348" s="13" t="s">
        <v>30</v>
      </c>
      <c r="AX348" s="13" t="s">
        <v>73</v>
      </c>
      <c r="AY348" s="214" t="s">
        <v>120</v>
      </c>
    </row>
    <row r="349" spans="1:65" s="14" customFormat="1" ht="11.25">
      <c r="B349" s="215"/>
      <c r="C349" s="216"/>
      <c r="D349" s="199" t="s">
        <v>128</v>
      </c>
      <c r="E349" s="217" t="s">
        <v>1</v>
      </c>
      <c r="F349" s="218" t="s">
        <v>130</v>
      </c>
      <c r="G349" s="216"/>
      <c r="H349" s="219">
        <v>404</v>
      </c>
      <c r="I349" s="220"/>
      <c r="J349" s="216"/>
      <c r="K349" s="216"/>
      <c r="L349" s="221"/>
      <c r="M349" s="222"/>
      <c r="N349" s="223"/>
      <c r="O349" s="223"/>
      <c r="P349" s="223"/>
      <c r="Q349" s="223"/>
      <c r="R349" s="223"/>
      <c r="S349" s="223"/>
      <c r="T349" s="224"/>
      <c r="AT349" s="225" t="s">
        <v>128</v>
      </c>
      <c r="AU349" s="225" t="s">
        <v>81</v>
      </c>
      <c r="AV349" s="14" t="s">
        <v>125</v>
      </c>
      <c r="AW349" s="14" t="s">
        <v>30</v>
      </c>
      <c r="AX349" s="14" t="s">
        <v>81</v>
      </c>
      <c r="AY349" s="225" t="s">
        <v>120</v>
      </c>
    </row>
    <row r="350" spans="1:65" s="2" customFormat="1" ht="14.45" customHeight="1">
      <c r="A350" s="34"/>
      <c r="B350" s="35"/>
      <c r="C350" s="185" t="s">
        <v>394</v>
      </c>
      <c r="D350" s="185" t="s">
        <v>121</v>
      </c>
      <c r="E350" s="186" t="s">
        <v>395</v>
      </c>
      <c r="F350" s="187" t="s">
        <v>396</v>
      </c>
      <c r="G350" s="188" t="s">
        <v>162</v>
      </c>
      <c r="H350" s="189">
        <v>1393</v>
      </c>
      <c r="I350" s="190"/>
      <c r="J350" s="191">
        <f>ROUND(I350*H350,2)</f>
        <v>0</v>
      </c>
      <c r="K350" s="192"/>
      <c r="L350" s="39"/>
      <c r="M350" s="193" t="s">
        <v>1</v>
      </c>
      <c r="N350" s="194" t="s">
        <v>38</v>
      </c>
      <c r="O350" s="71"/>
      <c r="P350" s="195">
        <f>O350*H350</f>
        <v>0</v>
      </c>
      <c r="Q350" s="195">
        <v>0</v>
      </c>
      <c r="R350" s="195">
        <f>Q350*H350</f>
        <v>0</v>
      </c>
      <c r="S350" s="195">
        <v>0</v>
      </c>
      <c r="T350" s="196">
        <f>S350*H350</f>
        <v>0</v>
      </c>
      <c r="U350" s="34"/>
      <c r="V350" s="34"/>
      <c r="W350" s="34"/>
      <c r="X350" s="34"/>
      <c r="Y350" s="34"/>
      <c r="Z350" s="34"/>
      <c r="AA350" s="34"/>
      <c r="AB350" s="34"/>
      <c r="AC350" s="34"/>
      <c r="AD350" s="34"/>
      <c r="AE350" s="34"/>
      <c r="AR350" s="197" t="s">
        <v>125</v>
      </c>
      <c r="AT350" s="197" t="s">
        <v>121</v>
      </c>
      <c r="AU350" s="197" t="s">
        <v>81</v>
      </c>
      <c r="AY350" s="17" t="s">
        <v>120</v>
      </c>
      <c r="BE350" s="198">
        <f>IF(N350="základní",J350,0)</f>
        <v>0</v>
      </c>
      <c r="BF350" s="198">
        <f>IF(N350="snížená",J350,0)</f>
        <v>0</v>
      </c>
      <c r="BG350" s="198">
        <f>IF(N350="zákl. přenesená",J350,0)</f>
        <v>0</v>
      </c>
      <c r="BH350" s="198">
        <f>IF(N350="sníž. přenesená",J350,0)</f>
        <v>0</v>
      </c>
      <c r="BI350" s="198">
        <f>IF(N350="nulová",J350,0)</f>
        <v>0</v>
      </c>
      <c r="BJ350" s="17" t="s">
        <v>81</v>
      </c>
      <c r="BK350" s="198">
        <f>ROUND(I350*H350,2)</f>
        <v>0</v>
      </c>
      <c r="BL350" s="17" t="s">
        <v>125</v>
      </c>
      <c r="BM350" s="197" t="s">
        <v>397</v>
      </c>
    </row>
    <row r="351" spans="1:65" s="2" customFormat="1" ht="11.25">
      <c r="A351" s="34"/>
      <c r="B351" s="35"/>
      <c r="C351" s="36"/>
      <c r="D351" s="199" t="s">
        <v>127</v>
      </c>
      <c r="E351" s="36"/>
      <c r="F351" s="200" t="s">
        <v>396</v>
      </c>
      <c r="G351" s="36"/>
      <c r="H351" s="36"/>
      <c r="I351" s="201"/>
      <c r="J351" s="36"/>
      <c r="K351" s="36"/>
      <c r="L351" s="39"/>
      <c r="M351" s="202"/>
      <c r="N351" s="203"/>
      <c r="O351" s="71"/>
      <c r="P351" s="71"/>
      <c r="Q351" s="71"/>
      <c r="R351" s="71"/>
      <c r="S351" s="71"/>
      <c r="T351" s="72"/>
      <c r="U351" s="34"/>
      <c r="V351" s="34"/>
      <c r="W351" s="34"/>
      <c r="X351" s="34"/>
      <c r="Y351" s="34"/>
      <c r="Z351" s="34"/>
      <c r="AA351" s="34"/>
      <c r="AB351" s="34"/>
      <c r="AC351" s="34"/>
      <c r="AD351" s="34"/>
      <c r="AE351" s="34"/>
      <c r="AT351" s="17" t="s">
        <v>127</v>
      </c>
      <c r="AU351" s="17" t="s">
        <v>81</v>
      </c>
    </row>
    <row r="352" spans="1:65" s="13" customFormat="1" ht="11.25">
      <c r="B352" s="204"/>
      <c r="C352" s="205"/>
      <c r="D352" s="199" t="s">
        <v>128</v>
      </c>
      <c r="E352" s="206" t="s">
        <v>1</v>
      </c>
      <c r="F352" s="207" t="s">
        <v>398</v>
      </c>
      <c r="G352" s="205"/>
      <c r="H352" s="208">
        <v>1393</v>
      </c>
      <c r="I352" s="209"/>
      <c r="J352" s="205"/>
      <c r="K352" s="205"/>
      <c r="L352" s="210"/>
      <c r="M352" s="211"/>
      <c r="N352" s="212"/>
      <c r="O352" s="212"/>
      <c r="P352" s="212"/>
      <c r="Q352" s="212"/>
      <c r="R352" s="212"/>
      <c r="S352" s="212"/>
      <c r="T352" s="213"/>
      <c r="AT352" s="214" t="s">
        <v>128</v>
      </c>
      <c r="AU352" s="214" t="s">
        <v>81</v>
      </c>
      <c r="AV352" s="13" t="s">
        <v>83</v>
      </c>
      <c r="AW352" s="13" t="s">
        <v>30</v>
      </c>
      <c r="AX352" s="13" t="s">
        <v>81</v>
      </c>
      <c r="AY352" s="214" t="s">
        <v>120</v>
      </c>
    </row>
    <row r="353" spans="1:65" s="2" customFormat="1" ht="24.2" customHeight="1">
      <c r="A353" s="34"/>
      <c r="B353" s="35"/>
      <c r="C353" s="185" t="s">
        <v>399</v>
      </c>
      <c r="D353" s="185" t="s">
        <v>121</v>
      </c>
      <c r="E353" s="186" t="s">
        <v>400</v>
      </c>
      <c r="F353" s="187" t="s">
        <v>401</v>
      </c>
      <c r="G353" s="188" t="s">
        <v>124</v>
      </c>
      <c r="H353" s="189">
        <v>815</v>
      </c>
      <c r="I353" s="190"/>
      <c r="J353" s="191">
        <f>ROUND(I353*H353,2)</f>
        <v>0</v>
      </c>
      <c r="K353" s="192"/>
      <c r="L353" s="39"/>
      <c r="M353" s="193" t="s">
        <v>1</v>
      </c>
      <c r="N353" s="194" t="s">
        <v>38</v>
      </c>
      <c r="O353" s="71"/>
      <c r="P353" s="195">
        <f>O353*H353</f>
        <v>0</v>
      </c>
      <c r="Q353" s="195">
        <v>0</v>
      </c>
      <c r="R353" s="195">
        <f>Q353*H353</f>
        <v>0</v>
      </c>
      <c r="S353" s="195">
        <v>0</v>
      </c>
      <c r="T353" s="196">
        <f>S353*H353</f>
        <v>0</v>
      </c>
      <c r="U353" s="34"/>
      <c r="V353" s="34"/>
      <c r="W353" s="34"/>
      <c r="X353" s="34"/>
      <c r="Y353" s="34"/>
      <c r="Z353" s="34"/>
      <c r="AA353" s="34"/>
      <c r="AB353" s="34"/>
      <c r="AC353" s="34"/>
      <c r="AD353" s="34"/>
      <c r="AE353" s="34"/>
      <c r="AR353" s="197" t="s">
        <v>125</v>
      </c>
      <c r="AT353" s="197" t="s">
        <v>121</v>
      </c>
      <c r="AU353" s="197" t="s">
        <v>81</v>
      </c>
      <c r="AY353" s="17" t="s">
        <v>120</v>
      </c>
      <c r="BE353" s="198">
        <f>IF(N353="základní",J353,0)</f>
        <v>0</v>
      </c>
      <c r="BF353" s="198">
        <f>IF(N353="snížená",J353,0)</f>
        <v>0</v>
      </c>
      <c r="BG353" s="198">
        <f>IF(N353="zákl. přenesená",J353,0)</f>
        <v>0</v>
      </c>
      <c r="BH353" s="198">
        <f>IF(N353="sníž. přenesená",J353,0)</f>
        <v>0</v>
      </c>
      <c r="BI353" s="198">
        <f>IF(N353="nulová",J353,0)</f>
        <v>0</v>
      </c>
      <c r="BJ353" s="17" t="s">
        <v>81</v>
      </c>
      <c r="BK353" s="198">
        <f>ROUND(I353*H353,2)</f>
        <v>0</v>
      </c>
      <c r="BL353" s="17" t="s">
        <v>125</v>
      </c>
      <c r="BM353" s="197" t="s">
        <v>402</v>
      </c>
    </row>
    <row r="354" spans="1:65" s="2" customFormat="1" ht="11.25">
      <c r="A354" s="34"/>
      <c r="B354" s="35"/>
      <c r="C354" s="36"/>
      <c r="D354" s="199" t="s">
        <v>127</v>
      </c>
      <c r="E354" s="36"/>
      <c r="F354" s="200" t="s">
        <v>401</v>
      </c>
      <c r="G354" s="36"/>
      <c r="H354" s="36"/>
      <c r="I354" s="201"/>
      <c r="J354" s="36"/>
      <c r="K354" s="36"/>
      <c r="L354" s="39"/>
      <c r="M354" s="202"/>
      <c r="N354" s="203"/>
      <c r="O354" s="71"/>
      <c r="P354" s="71"/>
      <c r="Q354" s="71"/>
      <c r="R354" s="71"/>
      <c r="S354" s="71"/>
      <c r="T354" s="72"/>
      <c r="U354" s="34"/>
      <c r="V354" s="34"/>
      <c r="W354" s="34"/>
      <c r="X354" s="34"/>
      <c r="Y354" s="34"/>
      <c r="Z354" s="34"/>
      <c r="AA354" s="34"/>
      <c r="AB354" s="34"/>
      <c r="AC354" s="34"/>
      <c r="AD354" s="34"/>
      <c r="AE354" s="34"/>
      <c r="AT354" s="17" t="s">
        <v>127</v>
      </c>
      <c r="AU354" s="17" t="s">
        <v>81</v>
      </c>
    </row>
    <row r="355" spans="1:65" s="15" customFormat="1" ht="11.25">
      <c r="B355" s="239"/>
      <c r="C355" s="240"/>
      <c r="D355" s="199" t="s">
        <v>128</v>
      </c>
      <c r="E355" s="241" t="s">
        <v>1</v>
      </c>
      <c r="F355" s="242" t="s">
        <v>403</v>
      </c>
      <c r="G355" s="240"/>
      <c r="H355" s="241" t="s">
        <v>1</v>
      </c>
      <c r="I355" s="243"/>
      <c r="J355" s="240"/>
      <c r="K355" s="240"/>
      <c r="L355" s="244"/>
      <c r="M355" s="245"/>
      <c r="N355" s="246"/>
      <c r="O355" s="246"/>
      <c r="P355" s="246"/>
      <c r="Q355" s="246"/>
      <c r="R355" s="246"/>
      <c r="S355" s="246"/>
      <c r="T355" s="247"/>
      <c r="AT355" s="248" t="s">
        <v>128</v>
      </c>
      <c r="AU355" s="248" t="s">
        <v>81</v>
      </c>
      <c r="AV355" s="15" t="s">
        <v>81</v>
      </c>
      <c r="AW355" s="15" t="s">
        <v>30</v>
      </c>
      <c r="AX355" s="15" t="s">
        <v>73</v>
      </c>
      <c r="AY355" s="248" t="s">
        <v>120</v>
      </c>
    </row>
    <row r="356" spans="1:65" s="13" customFormat="1" ht="11.25">
      <c r="B356" s="204"/>
      <c r="C356" s="205"/>
      <c r="D356" s="199" t="s">
        <v>128</v>
      </c>
      <c r="E356" s="206" t="s">
        <v>1</v>
      </c>
      <c r="F356" s="207" t="s">
        <v>404</v>
      </c>
      <c r="G356" s="205"/>
      <c r="H356" s="208">
        <v>275</v>
      </c>
      <c r="I356" s="209"/>
      <c r="J356" s="205"/>
      <c r="K356" s="205"/>
      <c r="L356" s="210"/>
      <c r="M356" s="211"/>
      <c r="N356" s="212"/>
      <c r="O356" s="212"/>
      <c r="P356" s="212"/>
      <c r="Q356" s="212"/>
      <c r="R356" s="212"/>
      <c r="S356" s="212"/>
      <c r="T356" s="213"/>
      <c r="AT356" s="214" t="s">
        <v>128</v>
      </c>
      <c r="AU356" s="214" t="s">
        <v>81</v>
      </c>
      <c r="AV356" s="13" t="s">
        <v>83</v>
      </c>
      <c r="AW356" s="13" t="s">
        <v>30</v>
      </c>
      <c r="AX356" s="13" t="s">
        <v>73</v>
      </c>
      <c r="AY356" s="214" t="s">
        <v>120</v>
      </c>
    </row>
    <row r="357" spans="1:65" s="15" customFormat="1" ht="11.25">
      <c r="B357" s="239"/>
      <c r="C357" s="240"/>
      <c r="D357" s="199" t="s">
        <v>128</v>
      </c>
      <c r="E357" s="241" t="s">
        <v>1</v>
      </c>
      <c r="F357" s="242" t="s">
        <v>405</v>
      </c>
      <c r="G357" s="240"/>
      <c r="H357" s="241" t="s">
        <v>1</v>
      </c>
      <c r="I357" s="243"/>
      <c r="J357" s="240"/>
      <c r="K357" s="240"/>
      <c r="L357" s="244"/>
      <c r="M357" s="245"/>
      <c r="N357" s="246"/>
      <c r="O357" s="246"/>
      <c r="P357" s="246"/>
      <c r="Q357" s="246"/>
      <c r="R357" s="246"/>
      <c r="S357" s="246"/>
      <c r="T357" s="247"/>
      <c r="AT357" s="248" t="s">
        <v>128</v>
      </c>
      <c r="AU357" s="248" t="s">
        <v>81</v>
      </c>
      <c r="AV357" s="15" t="s">
        <v>81</v>
      </c>
      <c r="AW357" s="15" t="s">
        <v>30</v>
      </c>
      <c r="AX357" s="15" t="s">
        <v>73</v>
      </c>
      <c r="AY357" s="248" t="s">
        <v>120</v>
      </c>
    </row>
    <row r="358" spans="1:65" s="13" customFormat="1" ht="11.25">
      <c r="B358" s="204"/>
      <c r="C358" s="205"/>
      <c r="D358" s="199" t="s">
        <v>128</v>
      </c>
      <c r="E358" s="206" t="s">
        <v>1</v>
      </c>
      <c r="F358" s="207" t="s">
        <v>406</v>
      </c>
      <c r="G358" s="205"/>
      <c r="H358" s="208">
        <v>540</v>
      </c>
      <c r="I358" s="209"/>
      <c r="J358" s="205"/>
      <c r="K358" s="205"/>
      <c r="L358" s="210"/>
      <c r="M358" s="211"/>
      <c r="N358" s="212"/>
      <c r="O358" s="212"/>
      <c r="P358" s="212"/>
      <c r="Q358" s="212"/>
      <c r="R358" s="212"/>
      <c r="S358" s="212"/>
      <c r="T358" s="213"/>
      <c r="AT358" s="214" t="s">
        <v>128</v>
      </c>
      <c r="AU358" s="214" t="s">
        <v>81</v>
      </c>
      <c r="AV358" s="13" t="s">
        <v>83</v>
      </c>
      <c r="AW358" s="13" t="s">
        <v>30</v>
      </c>
      <c r="AX358" s="13" t="s">
        <v>73</v>
      </c>
      <c r="AY358" s="214" t="s">
        <v>120</v>
      </c>
    </row>
    <row r="359" spans="1:65" s="14" customFormat="1" ht="11.25">
      <c r="B359" s="215"/>
      <c r="C359" s="216"/>
      <c r="D359" s="199" t="s">
        <v>128</v>
      </c>
      <c r="E359" s="217" t="s">
        <v>1</v>
      </c>
      <c r="F359" s="218" t="s">
        <v>130</v>
      </c>
      <c r="G359" s="216"/>
      <c r="H359" s="219">
        <v>815</v>
      </c>
      <c r="I359" s="220"/>
      <c r="J359" s="216"/>
      <c r="K359" s="216"/>
      <c r="L359" s="221"/>
      <c r="M359" s="222"/>
      <c r="N359" s="223"/>
      <c r="O359" s="223"/>
      <c r="P359" s="223"/>
      <c r="Q359" s="223"/>
      <c r="R359" s="223"/>
      <c r="S359" s="223"/>
      <c r="T359" s="224"/>
      <c r="AT359" s="225" t="s">
        <v>128</v>
      </c>
      <c r="AU359" s="225" t="s">
        <v>81</v>
      </c>
      <c r="AV359" s="14" t="s">
        <v>125</v>
      </c>
      <c r="AW359" s="14" t="s">
        <v>30</v>
      </c>
      <c r="AX359" s="14" t="s">
        <v>81</v>
      </c>
      <c r="AY359" s="225" t="s">
        <v>120</v>
      </c>
    </row>
    <row r="360" spans="1:65" s="2" customFormat="1" ht="14.45" customHeight="1">
      <c r="A360" s="34"/>
      <c r="B360" s="35"/>
      <c r="C360" s="185" t="s">
        <v>407</v>
      </c>
      <c r="D360" s="185" t="s">
        <v>121</v>
      </c>
      <c r="E360" s="186" t="s">
        <v>408</v>
      </c>
      <c r="F360" s="187" t="s">
        <v>409</v>
      </c>
      <c r="G360" s="188" t="s">
        <v>124</v>
      </c>
      <c r="H360" s="189">
        <v>1530</v>
      </c>
      <c r="I360" s="190"/>
      <c r="J360" s="191">
        <f>ROUND(I360*H360,2)</f>
        <v>0</v>
      </c>
      <c r="K360" s="192"/>
      <c r="L360" s="39"/>
      <c r="M360" s="193" t="s">
        <v>1</v>
      </c>
      <c r="N360" s="194" t="s">
        <v>38</v>
      </c>
      <c r="O360" s="71"/>
      <c r="P360" s="195">
        <f>O360*H360</f>
        <v>0</v>
      </c>
      <c r="Q360" s="195">
        <v>0</v>
      </c>
      <c r="R360" s="195">
        <f>Q360*H360</f>
        <v>0</v>
      </c>
      <c r="S360" s="195">
        <v>0</v>
      </c>
      <c r="T360" s="196">
        <f>S360*H360</f>
        <v>0</v>
      </c>
      <c r="U360" s="34"/>
      <c r="V360" s="34"/>
      <c r="W360" s="34"/>
      <c r="X360" s="34"/>
      <c r="Y360" s="34"/>
      <c r="Z360" s="34"/>
      <c r="AA360" s="34"/>
      <c r="AB360" s="34"/>
      <c r="AC360" s="34"/>
      <c r="AD360" s="34"/>
      <c r="AE360" s="34"/>
      <c r="AR360" s="197" t="s">
        <v>125</v>
      </c>
      <c r="AT360" s="197" t="s">
        <v>121</v>
      </c>
      <c r="AU360" s="197" t="s">
        <v>81</v>
      </c>
      <c r="AY360" s="17" t="s">
        <v>120</v>
      </c>
      <c r="BE360" s="198">
        <f>IF(N360="základní",J360,0)</f>
        <v>0</v>
      </c>
      <c r="BF360" s="198">
        <f>IF(N360="snížená",J360,0)</f>
        <v>0</v>
      </c>
      <c r="BG360" s="198">
        <f>IF(N360="zákl. přenesená",J360,0)</f>
        <v>0</v>
      </c>
      <c r="BH360" s="198">
        <f>IF(N360="sníž. přenesená",J360,0)</f>
        <v>0</v>
      </c>
      <c r="BI360" s="198">
        <f>IF(N360="nulová",J360,0)</f>
        <v>0</v>
      </c>
      <c r="BJ360" s="17" t="s">
        <v>81</v>
      </c>
      <c r="BK360" s="198">
        <f>ROUND(I360*H360,2)</f>
        <v>0</v>
      </c>
      <c r="BL360" s="17" t="s">
        <v>125</v>
      </c>
      <c r="BM360" s="197" t="s">
        <v>410</v>
      </c>
    </row>
    <row r="361" spans="1:65" s="2" customFormat="1" ht="11.25">
      <c r="A361" s="34"/>
      <c r="B361" s="35"/>
      <c r="C361" s="36"/>
      <c r="D361" s="199" t="s">
        <v>127</v>
      </c>
      <c r="E361" s="36"/>
      <c r="F361" s="200" t="s">
        <v>409</v>
      </c>
      <c r="G361" s="36"/>
      <c r="H361" s="36"/>
      <c r="I361" s="201"/>
      <c r="J361" s="36"/>
      <c r="K361" s="36"/>
      <c r="L361" s="39"/>
      <c r="M361" s="202"/>
      <c r="N361" s="203"/>
      <c r="O361" s="71"/>
      <c r="P361" s="71"/>
      <c r="Q361" s="71"/>
      <c r="R361" s="71"/>
      <c r="S361" s="71"/>
      <c r="T361" s="72"/>
      <c r="U361" s="34"/>
      <c r="V361" s="34"/>
      <c r="W361" s="34"/>
      <c r="X361" s="34"/>
      <c r="Y361" s="34"/>
      <c r="Z361" s="34"/>
      <c r="AA361" s="34"/>
      <c r="AB361" s="34"/>
      <c r="AC361" s="34"/>
      <c r="AD361" s="34"/>
      <c r="AE361" s="34"/>
      <c r="AT361" s="17" t="s">
        <v>127</v>
      </c>
      <c r="AU361" s="17" t="s">
        <v>81</v>
      </c>
    </row>
    <row r="362" spans="1:65" s="15" customFormat="1" ht="11.25">
      <c r="B362" s="239"/>
      <c r="C362" s="240"/>
      <c r="D362" s="199" t="s">
        <v>128</v>
      </c>
      <c r="E362" s="241" t="s">
        <v>1</v>
      </c>
      <c r="F362" s="242" t="s">
        <v>403</v>
      </c>
      <c r="G362" s="240"/>
      <c r="H362" s="241" t="s">
        <v>1</v>
      </c>
      <c r="I362" s="243"/>
      <c r="J362" s="240"/>
      <c r="K362" s="240"/>
      <c r="L362" s="244"/>
      <c r="M362" s="245"/>
      <c r="N362" s="246"/>
      <c r="O362" s="246"/>
      <c r="P362" s="246"/>
      <c r="Q362" s="246"/>
      <c r="R362" s="246"/>
      <c r="S362" s="246"/>
      <c r="T362" s="247"/>
      <c r="AT362" s="248" t="s">
        <v>128</v>
      </c>
      <c r="AU362" s="248" t="s">
        <v>81</v>
      </c>
      <c r="AV362" s="15" t="s">
        <v>81</v>
      </c>
      <c r="AW362" s="15" t="s">
        <v>30</v>
      </c>
      <c r="AX362" s="15" t="s">
        <v>73</v>
      </c>
      <c r="AY362" s="248" t="s">
        <v>120</v>
      </c>
    </row>
    <row r="363" spans="1:65" s="13" customFormat="1" ht="11.25">
      <c r="B363" s="204"/>
      <c r="C363" s="205"/>
      <c r="D363" s="199" t="s">
        <v>128</v>
      </c>
      <c r="E363" s="206" t="s">
        <v>1</v>
      </c>
      <c r="F363" s="207" t="s">
        <v>411</v>
      </c>
      <c r="G363" s="205"/>
      <c r="H363" s="208">
        <v>765</v>
      </c>
      <c r="I363" s="209"/>
      <c r="J363" s="205"/>
      <c r="K363" s="205"/>
      <c r="L363" s="210"/>
      <c r="M363" s="211"/>
      <c r="N363" s="212"/>
      <c r="O363" s="212"/>
      <c r="P363" s="212"/>
      <c r="Q363" s="212"/>
      <c r="R363" s="212"/>
      <c r="S363" s="212"/>
      <c r="T363" s="213"/>
      <c r="AT363" s="214" t="s">
        <v>128</v>
      </c>
      <c r="AU363" s="214" t="s">
        <v>81</v>
      </c>
      <c r="AV363" s="13" t="s">
        <v>83</v>
      </c>
      <c r="AW363" s="13" t="s">
        <v>30</v>
      </c>
      <c r="AX363" s="13" t="s">
        <v>73</v>
      </c>
      <c r="AY363" s="214" t="s">
        <v>120</v>
      </c>
    </row>
    <row r="364" spans="1:65" s="15" customFormat="1" ht="11.25">
      <c r="B364" s="239"/>
      <c r="C364" s="240"/>
      <c r="D364" s="199" t="s">
        <v>128</v>
      </c>
      <c r="E364" s="241" t="s">
        <v>1</v>
      </c>
      <c r="F364" s="242" t="s">
        <v>405</v>
      </c>
      <c r="G364" s="240"/>
      <c r="H364" s="241" t="s">
        <v>1</v>
      </c>
      <c r="I364" s="243"/>
      <c r="J364" s="240"/>
      <c r="K364" s="240"/>
      <c r="L364" s="244"/>
      <c r="M364" s="245"/>
      <c r="N364" s="246"/>
      <c r="O364" s="246"/>
      <c r="P364" s="246"/>
      <c r="Q364" s="246"/>
      <c r="R364" s="246"/>
      <c r="S364" s="246"/>
      <c r="T364" s="247"/>
      <c r="AT364" s="248" t="s">
        <v>128</v>
      </c>
      <c r="AU364" s="248" t="s">
        <v>81</v>
      </c>
      <c r="AV364" s="15" t="s">
        <v>81</v>
      </c>
      <c r="AW364" s="15" t="s">
        <v>30</v>
      </c>
      <c r="AX364" s="15" t="s">
        <v>73</v>
      </c>
      <c r="AY364" s="248" t="s">
        <v>120</v>
      </c>
    </row>
    <row r="365" spans="1:65" s="13" customFormat="1" ht="11.25">
      <c r="B365" s="204"/>
      <c r="C365" s="205"/>
      <c r="D365" s="199" t="s">
        <v>128</v>
      </c>
      <c r="E365" s="206" t="s">
        <v>1</v>
      </c>
      <c r="F365" s="207" t="s">
        <v>411</v>
      </c>
      <c r="G365" s="205"/>
      <c r="H365" s="208">
        <v>765</v>
      </c>
      <c r="I365" s="209"/>
      <c r="J365" s="205"/>
      <c r="K365" s="205"/>
      <c r="L365" s="210"/>
      <c r="M365" s="211"/>
      <c r="N365" s="212"/>
      <c r="O365" s="212"/>
      <c r="P365" s="212"/>
      <c r="Q365" s="212"/>
      <c r="R365" s="212"/>
      <c r="S365" s="212"/>
      <c r="T365" s="213"/>
      <c r="AT365" s="214" t="s">
        <v>128</v>
      </c>
      <c r="AU365" s="214" t="s">
        <v>81</v>
      </c>
      <c r="AV365" s="13" t="s">
        <v>83</v>
      </c>
      <c r="AW365" s="13" t="s">
        <v>30</v>
      </c>
      <c r="AX365" s="13" t="s">
        <v>73</v>
      </c>
      <c r="AY365" s="214" t="s">
        <v>120</v>
      </c>
    </row>
    <row r="366" spans="1:65" s="14" customFormat="1" ht="11.25">
      <c r="B366" s="215"/>
      <c r="C366" s="216"/>
      <c r="D366" s="199" t="s">
        <v>128</v>
      </c>
      <c r="E366" s="217" t="s">
        <v>1</v>
      </c>
      <c r="F366" s="218" t="s">
        <v>130</v>
      </c>
      <c r="G366" s="216"/>
      <c r="H366" s="219">
        <v>1530</v>
      </c>
      <c r="I366" s="220"/>
      <c r="J366" s="216"/>
      <c r="K366" s="216"/>
      <c r="L366" s="221"/>
      <c r="M366" s="222"/>
      <c r="N366" s="223"/>
      <c r="O366" s="223"/>
      <c r="P366" s="223"/>
      <c r="Q366" s="223"/>
      <c r="R366" s="223"/>
      <c r="S366" s="223"/>
      <c r="T366" s="224"/>
      <c r="AT366" s="225" t="s">
        <v>128</v>
      </c>
      <c r="AU366" s="225" t="s">
        <v>81</v>
      </c>
      <c r="AV366" s="14" t="s">
        <v>125</v>
      </c>
      <c r="AW366" s="14" t="s">
        <v>30</v>
      </c>
      <c r="AX366" s="14" t="s">
        <v>81</v>
      </c>
      <c r="AY366" s="225" t="s">
        <v>120</v>
      </c>
    </row>
    <row r="367" spans="1:65" s="2" customFormat="1" ht="24.2" customHeight="1">
      <c r="A367" s="34"/>
      <c r="B367" s="35"/>
      <c r="C367" s="228" t="s">
        <v>412</v>
      </c>
      <c r="D367" s="228" t="s">
        <v>159</v>
      </c>
      <c r="E367" s="229" t="s">
        <v>413</v>
      </c>
      <c r="F367" s="230" t="s">
        <v>414</v>
      </c>
      <c r="G367" s="231" t="s">
        <v>162</v>
      </c>
      <c r="H367" s="232">
        <v>2288</v>
      </c>
      <c r="I367" s="233"/>
      <c r="J367" s="234">
        <f>ROUND(I367*H367,2)</f>
        <v>0</v>
      </c>
      <c r="K367" s="235"/>
      <c r="L367" s="236"/>
      <c r="M367" s="237" t="s">
        <v>1</v>
      </c>
      <c r="N367" s="238" t="s">
        <v>38</v>
      </c>
      <c r="O367" s="71"/>
      <c r="P367" s="195">
        <f>O367*H367</f>
        <v>0</v>
      </c>
      <c r="Q367" s="195">
        <v>1.23E-3</v>
      </c>
      <c r="R367" s="195">
        <f>Q367*H367</f>
        <v>2.8142399999999999</v>
      </c>
      <c r="S367" s="195">
        <v>0</v>
      </c>
      <c r="T367" s="196">
        <f>S367*H367</f>
        <v>0</v>
      </c>
      <c r="U367" s="34"/>
      <c r="V367" s="34"/>
      <c r="W367" s="34"/>
      <c r="X367" s="34"/>
      <c r="Y367" s="34"/>
      <c r="Z367" s="34"/>
      <c r="AA367" s="34"/>
      <c r="AB367" s="34"/>
      <c r="AC367" s="34"/>
      <c r="AD367" s="34"/>
      <c r="AE367" s="34"/>
      <c r="AR367" s="197" t="s">
        <v>158</v>
      </c>
      <c r="AT367" s="197" t="s">
        <v>159</v>
      </c>
      <c r="AU367" s="197" t="s">
        <v>81</v>
      </c>
      <c r="AY367" s="17" t="s">
        <v>120</v>
      </c>
      <c r="BE367" s="198">
        <f>IF(N367="základní",J367,0)</f>
        <v>0</v>
      </c>
      <c r="BF367" s="198">
        <f>IF(N367="snížená",J367,0)</f>
        <v>0</v>
      </c>
      <c r="BG367" s="198">
        <f>IF(N367="zákl. přenesená",J367,0)</f>
        <v>0</v>
      </c>
      <c r="BH367" s="198">
        <f>IF(N367="sníž. přenesená",J367,0)</f>
        <v>0</v>
      </c>
      <c r="BI367" s="198">
        <f>IF(N367="nulová",J367,0)</f>
        <v>0</v>
      </c>
      <c r="BJ367" s="17" t="s">
        <v>81</v>
      </c>
      <c r="BK367" s="198">
        <f>ROUND(I367*H367,2)</f>
        <v>0</v>
      </c>
      <c r="BL367" s="17" t="s">
        <v>125</v>
      </c>
      <c r="BM367" s="197" t="s">
        <v>415</v>
      </c>
    </row>
    <row r="368" spans="1:65" s="2" customFormat="1" ht="19.5">
      <c r="A368" s="34"/>
      <c r="B368" s="35"/>
      <c r="C368" s="36"/>
      <c r="D368" s="199" t="s">
        <v>127</v>
      </c>
      <c r="E368" s="36"/>
      <c r="F368" s="200" t="s">
        <v>414</v>
      </c>
      <c r="G368" s="36"/>
      <c r="H368" s="36"/>
      <c r="I368" s="201"/>
      <c r="J368" s="36"/>
      <c r="K368" s="36"/>
      <c r="L368" s="39"/>
      <c r="M368" s="202"/>
      <c r="N368" s="203"/>
      <c r="O368" s="71"/>
      <c r="P368" s="71"/>
      <c r="Q368" s="71"/>
      <c r="R368" s="71"/>
      <c r="S368" s="71"/>
      <c r="T368" s="72"/>
      <c r="U368" s="34"/>
      <c r="V368" s="34"/>
      <c r="W368" s="34"/>
      <c r="X368" s="34"/>
      <c r="Y368" s="34"/>
      <c r="Z368" s="34"/>
      <c r="AA368" s="34"/>
      <c r="AB368" s="34"/>
      <c r="AC368" s="34"/>
      <c r="AD368" s="34"/>
      <c r="AE368" s="34"/>
      <c r="AT368" s="17" t="s">
        <v>127</v>
      </c>
      <c r="AU368" s="17" t="s">
        <v>81</v>
      </c>
    </row>
    <row r="369" spans="1:65" s="15" customFormat="1" ht="11.25">
      <c r="B369" s="239"/>
      <c r="C369" s="240"/>
      <c r="D369" s="199" t="s">
        <v>128</v>
      </c>
      <c r="E369" s="241" t="s">
        <v>1</v>
      </c>
      <c r="F369" s="242" t="s">
        <v>364</v>
      </c>
      <c r="G369" s="240"/>
      <c r="H369" s="241" t="s">
        <v>1</v>
      </c>
      <c r="I369" s="243"/>
      <c r="J369" s="240"/>
      <c r="K369" s="240"/>
      <c r="L369" s="244"/>
      <c r="M369" s="245"/>
      <c r="N369" s="246"/>
      <c r="O369" s="246"/>
      <c r="P369" s="246"/>
      <c r="Q369" s="246"/>
      <c r="R369" s="246"/>
      <c r="S369" s="246"/>
      <c r="T369" s="247"/>
      <c r="AT369" s="248" t="s">
        <v>128</v>
      </c>
      <c r="AU369" s="248" t="s">
        <v>81</v>
      </c>
      <c r="AV369" s="15" t="s">
        <v>81</v>
      </c>
      <c r="AW369" s="15" t="s">
        <v>30</v>
      </c>
      <c r="AX369" s="15" t="s">
        <v>73</v>
      </c>
      <c r="AY369" s="248" t="s">
        <v>120</v>
      </c>
    </row>
    <row r="370" spans="1:65" s="13" customFormat="1" ht="11.25">
      <c r="B370" s="204"/>
      <c r="C370" s="205"/>
      <c r="D370" s="199" t="s">
        <v>128</v>
      </c>
      <c r="E370" s="206" t="s">
        <v>1</v>
      </c>
      <c r="F370" s="207" t="s">
        <v>416</v>
      </c>
      <c r="G370" s="205"/>
      <c r="H370" s="208">
        <v>2136</v>
      </c>
      <c r="I370" s="209"/>
      <c r="J370" s="205"/>
      <c r="K370" s="205"/>
      <c r="L370" s="210"/>
      <c r="M370" s="211"/>
      <c r="N370" s="212"/>
      <c r="O370" s="212"/>
      <c r="P370" s="212"/>
      <c r="Q370" s="212"/>
      <c r="R370" s="212"/>
      <c r="S370" s="212"/>
      <c r="T370" s="213"/>
      <c r="AT370" s="214" t="s">
        <v>128</v>
      </c>
      <c r="AU370" s="214" t="s">
        <v>81</v>
      </c>
      <c r="AV370" s="13" t="s">
        <v>83</v>
      </c>
      <c r="AW370" s="13" t="s">
        <v>30</v>
      </c>
      <c r="AX370" s="13" t="s">
        <v>73</v>
      </c>
      <c r="AY370" s="214" t="s">
        <v>120</v>
      </c>
    </row>
    <row r="371" spans="1:65" s="15" customFormat="1" ht="11.25">
      <c r="B371" s="239"/>
      <c r="C371" s="240"/>
      <c r="D371" s="199" t="s">
        <v>128</v>
      </c>
      <c r="E371" s="241" t="s">
        <v>1</v>
      </c>
      <c r="F371" s="242" t="s">
        <v>367</v>
      </c>
      <c r="G371" s="240"/>
      <c r="H371" s="241" t="s">
        <v>1</v>
      </c>
      <c r="I371" s="243"/>
      <c r="J371" s="240"/>
      <c r="K371" s="240"/>
      <c r="L371" s="244"/>
      <c r="M371" s="245"/>
      <c r="N371" s="246"/>
      <c r="O371" s="246"/>
      <c r="P371" s="246"/>
      <c r="Q371" s="246"/>
      <c r="R371" s="246"/>
      <c r="S371" s="246"/>
      <c r="T371" s="247"/>
      <c r="AT371" s="248" t="s">
        <v>128</v>
      </c>
      <c r="AU371" s="248" t="s">
        <v>81</v>
      </c>
      <c r="AV371" s="15" t="s">
        <v>81</v>
      </c>
      <c r="AW371" s="15" t="s">
        <v>30</v>
      </c>
      <c r="AX371" s="15" t="s">
        <v>73</v>
      </c>
      <c r="AY371" s="248" t="s">
        <v>120</v>
      </c>
    </row>
    <row r="372" spans="1:65" s="13" customFormat="1" ht="11.25">
      <c r="B372" s="204"/>
      <c r="C372" s="205"/>
      <c r="D372" s="199" t="s">
        <v>128</v>
      </c>
      <c r="E372" s="206" t="s">
        <v>1</v>
      </c>
      <c r="F372" s="207" t="s">
        <v>417</v>
      </c>
      <c r="G372" s="205"/>
      <c r="H372" s="208">
        <v>152</v>
      </c>
      <c r="I372" s="209"/>
      <c r="J372" s="205"/>
      <c r="K372" s="205"/>
      <c r="L372" s="210"/>
      <c r="M372" s="211"/>
      <c r="N372" s="212"/>
      <c r="O372" s="212"/>
      <c r="P372" s="212"/>
      <c r="Q372" s="212"/>
      <c r="R372" s="212"/>
      <c r="S372" s="212"/>
      <c r="T372" s="213"/>
      <c r="AT372" s="214" t="s">
        <v>128</v>
      </c>
      <c r="AU372" s="214" t="s">
        <v>81</v>
      </c>
      <c r="AV372" s="13" t="s">
        <v>83</v>
      </c>
      <c r="AW372" s="13" t="s">
        <v>30</v>
      </c>
      <c r="AX372" s="13" t="s">
        <v>73</v>
      </c>
      <c r="AY372" s="214" t="s">
        <v>120</v>
      </c>
    </row>
    <row r="373" spans="1:65" s="14" customFormat="1" ht="11.25">
      <c r="B373" s="215"/>
      <c r="C373" s="216"/>
      <c r="D373" s="199" t="s">
        <v>128</v>
      </c>
      <c r="E373" s="217" t="s">
        <v>1</v>
      </c>
      <c r="F373" s="218" t="s">
        <v>130</v>
      </c>
      <c r="G373" s="216"/>
      <c r="H373" s="219">
        <v>2288</v>
      </c>
      <c r="I373" s="220"/>
      <c r="J373" s="216"/>
      <c r="K373" s="216"/>
      <c r="L373" s="221"/>
      <c r="M373" s="222"/>
      <c r="N373" s="223"/>
      <c r="O373" s="223"/>
      <c r="P373" s="223"/>
      <c r="Q373" s="223"/>
      <c r="R373" s="223"/>
      <c r="S373" s="223"/>
      <c r="T373" s="224"/>
      <c r="AT373" s="225" t="s">
        <v>128</v>
      </c>
      <c r="AU373" s="225" t="s">
        <v>81</v>
      </c>
      <c r="AV373" s="14" t="s">
        <v>125</v>
      </c>
      <c r="AW373" s="14" t="s">
        <v>30</v>
      </c>
      <c r="AX373" s="14" t="s">
        <v>81</v>
      </c>
      <c r="AY373" s="225" t="s">
        <v>120</v>
      </c>
    </row>
    <row r="374" spans="1:65" s="2" customFormat="1" ht="14.45" customHeight="1">
      <c r="A374" s="34"/>
      <c r="B374" s="35"/>
      <c r="C374" s="228" t="s">
        <v>418</v>
      </c>
      <c r="D374" s="228" t="s">
        <v>159</v>
      </c>
      <c r="E374" s="229" t="s">
        <v>419</v>
      </c>
      <c r="F374" s="230" t="s">
        <v>420</v>
      </c>
      <c r="G374" s="231" t="s">
        <v>162</v>
      </c>
      <c r="H374" s="232">
        <v>4828</v>
      </c>
      <c r="I374" s="233"/>
      <c r="J374" s="234">
        <f>ROUND(I374*H374,2)</f>
        <v>0</v>
      </c>
      <c r="K374" s="235"/>
      <c r="L374" s="236"/>
      <c r="M374" s="237" t="s">
        <v>1</v>
      </c>
      <c r="N374" s="238" t="s">
        <v>38</v>
      </c>
      <c r="O374" s="71"/>
      <c r="P374" s="195">
        <f>O374*H374</f>
        <v>0</v>
      </c>
      <c r="Q374" s="195">
        <v>1.8000000000000001E-4</v>
      </c>
      <c r="R374" s="195">
        <f>Q374*H374</f>
        <v>0.86904000000000003</v>
      </c>
      <c r="S374" s="195">
        <v>0</v>
      </c>
      <c r="T374" s="196">
        <f>S374*H374</f>
        <v>0</v>
      </c>
      <c r="U374" s="34"/>
      <c r="V374" s="34"/>
      <c r="W374" s="34"/>
      <c r="X374" s="34"/>
      <c r="Y374" s="34"/>
      <c r="Z374" s="34"/>
      <c r="AA374" s="34"/>
      <c r="AB374" s="34"/>
      <c r="AC374" s="34"/>
      <c r="AD374" s="34"/>
      <c r="AE374" s="34"/>
      <c r="AR374" s="197" t="s">
        <v>158</v>
      </c>
      <c r="AT374" s="197" t="s">
        <v>159</v>
      </c>
      <c r="AU374" s="197" t="s">
        <v>81</v>
      </c>
      <c r="AY374" s="17" t="s">
        <v>120</v>
      </c>
      <c r="BE374" s="198">
        <f>IF(N374="základní",J374,0)</f>
        <v>0</v>
      </c>
      <c r="BF374" s="198">
        <f>IF(N374="snížená",J374,0)</f>
        <v>0</v>
      </c>
      <c r="BG374" s="198">
        <f>IF(N374="zákl. přenesená",J374,0)</f>
        <v>0</v>
      </c>
      <c r="BH374" s="198">
        <f>IF(N374="sníž. přenesená",J374,0)</f>
        <v>0</v>
      </c>
      <c r="BI374" s="198">
        <f>IF(N374="nulová",J374,0)</f>
        <v>0</v>
      </c>
      <c r="BJ374" s="17" t="s">
        <v>81</v>
      </c>
      <c r="BK374" s="198">
        <f>ROUND(I374*H374,2)</f>
        <v>0</v>
      </c>
      <c r="BL374" s="17" t="s">
        <v>125</v>
      </c>
      <c r="BM374" s="197" t="s">
        <v>421</v>
      </c>
    </row>
    <row r="375" spans="1:65" s="2" customFormat="1" ht="11.25">
      <c r="A375" s="34"/>
      <c r="B375" s="35"/>
      <c r="C375" s="36"/>
      <c r="D375" s="199" t="s">
        <v>127</v>
      </c>
      <c r="E375" s="36"/>
      <c r="F375" s="200" t="s">
        <v>420</v>
      </c>
      <c r="G375" s="36"/>
      <c r="H375" s="36"/>
      <c r="I375" s="201"/>
      <c r="J375" s="36"/>
      <c r="K375" s="36"/>
      <c r="L375" s="39"/>
      <c r="M375" s="202"/>
      <c r="N375" s="203"/>
      <c r="O375" s="71"/>
      <c r="P375" s="71"/>
      <c r="Q375" s="71"/>
      <c r="R375" s="71"/>
      <c r="S375" s="71"/>
      <c r="T375" s="72"/>
      <c r="U375" s="34"/>
      <c r="V375" s="34"/>
      <c r="W375" s="34"/>
      <c r="X375" s="34"/>
      <c r="Y375" s="34"/>
      <c r="Z375" s="34"/>
      <c r="AA375" s="34"/>
      <c r="AB375" s="34"/>
      <c r="AC375" s="34"/>
      <c r="AD375" s="34"/>
      <c r="AE375" s="34"/>
      <c r="AT375" s="17" t="s">
        <v>127</v>
      </c>
      <c r="AU375" s="17" t="s">
        <v>81</v>
      </c>
    </row>
    <row r="376" spans="1:65" s="13" customFormat="1" ht="11.25">
      <c r="B376" s="204"/>
      <c r="C376" s="205"/>
      <c r="D376" s="199" t="s">
        <v>128</v>
      </c>
      <c r="E376" s="206" t="s">
        <v>1</v>
      </c>
      <c r="F376" s="207" t="s">
        <v>422</v>
      </c>
      <c r="G376" s="205"/>
      <c r="H376" s="208">
        <v>4828</v>
      </c>
      <c r="I376" s="209"/>
      <c r="J376" s="205"/>
      <c r="K376" s="205"/>
      <c r="L376" s="210"/>
      <c r="M376" s="211"/>
      <c r="N376" s="212"/>
      <c r="O376" s="212"/>
      <c r="P376" s="212"/>
      <c r="Q376" s="212"/>
      <c r="R376" s="212"/>
      <c r="S376" s="212"/>
      <c r="T376" s="213"/>
      <c r="AT376" s="214" t="s">
        <v>128</v>
      </c>
      <c r="AU376" s="214" t="s">
        <v>81</v>
      </c>
      <c r="AV376" s="13" t="s">
        <v>83</v>
      </c>
      <c r="AW376" s="13" t="s">
        <v>30</v>
      </c>
      <c r="AX376" s="13" t="s">
        <v>81</v>
      </c>
      <c r="AY376" s="214" t="s">
        <v>120</v>
      </c>
    </row>
    <row r="377" spans="1:65" s="2" customFormat="1" ht="14.45" customHeight="1">
      <c r="A377" s="34"/>
      <c r="B377" s="35"/>
      <c r="C377" s="185" t="s">
        <v>423</v>
      </c>
      <c r="D377" s="185" t="s">
        <v>121</v>
      </c>
      <c r="E377" s="186" t="s">
        <v>424</v>
      </c>
      <c r="F377" s="187" t="s">
        <v>425</v>
      </c>
      <c r="G377" s="188" t="s">
        <v>162</v>
      </c>
      <c r="H377" s="189">
        <v>5850</v>
      </c>
      <c r="I377" s="190"/>
      <c r="J377" s="191">
        <f>ROUND(I377*H377,2)</f>
        <v>0</v>
      </c>
      <c r="K377" s="192"/>
      <c r="L377" s="39"/>
      <c r="M377" s="193" t="s">
        <v>1</v>
      </c>
      <c r="N377" s="194" t="s">
        <v>38</v>
      </c>
      <c r="O377" s="71"/>
      <c r="P377" s="195">
        <f>O377*H377</f>
        <v>0</v>
      </c>
      <c r="Q377" s="195">
        <v>0</v>
      </c>
      <c r="R377" s="195">
        <f>Q377*H377</f>
        <v>0</v>
      </c>
      <c r="S377" s="195">
        <v>0</v>
      </c>
      <c r="T377" s="196">
        <f>S377*H377</f>
        <v>0</v>
      </c>
      <c r="U377" s="34"/>
      <c r="V377" s="34"/>
      <c r="W377" s="34"/>
      <c r="X377" s="34"/>
      <c r="Y377" s="34"/>
      <c r="Z377" s="34"/>
      <c r="AA377" s="34"/>
      <c r="AB377" s="34"/>
      <c r="AC377" s="34"/>
      <c r="AD377" s="34"/>
      <c r="AE377" s="34"/>
      <c r="AR377" s="197" t="s">
        <v>125</v>
      </c>
      <c r="AT377" s="197" t="s">
        <v>121</v>
      </c>
      <c r="AU377" s="197" t="s">
        <v>81</v>
      </c>
      <c r="AY377" s="17" t="s">
        <v>120</v>
      </c>
      <c r="BE377" s="198">
        <f>IF(N377="základní",J377,0)</f>
        <v>0</v>
      </c>
      <c r="BF377" s="198">
        <f>IF(N377="snížená",J377,0)</f>
        <v>0</v>
      </c>
      <c r="BG377" s="198">
        <f>IF(N377="zákl. přenesená",J377,0)</f>
        <v>0</v>
      </c>
      <c r="BH377" s="198">
        <f>IF(N377="sníž. přenesená",J377,0)</f>
        <v>0</v>
      </c>
      <c r="BI377" s="198">
        <f>IF(N377="nulová",J377,0)</f>
        <v>0</v>
      </c>
      <c r="BJ377" s="17" t="s">
        <v>81</v>
      </c>
      <c r="BK377" s="198">
        <f>ROUND(I377*H377,2)</f>
        <v>0</v>
      </c>
      <c r="BL377" s="17" t="s">
        <v>125</v>
      </c>
      <c r="BM377" s="197" t="s">
        <v>426</v>
      </c>
    </row>
    <row r="378" spans="1:65" s="2" customFormat="1" ht="11.25">
      <c r="A378" s="34"/>
      <c r="B378" s="35"/>
      <c r="C378" s="36"/>
      <c r="D378" s="199" t="s">
        <v>127</v>
      </c>
      <c r="E378" s="36"/>
      <c r="F378" s="200" t="s">
        <v>425</v>
      </c>
      <c r="G378" s="36"/>
      <c r="H378" s="36"/>
      <c r="I378" s="201"/>
      <c r="J378" s="36"/>
      <c r="K378" s="36"/>
      <c r="L378" s="39"/>
      <c r="M378" s="202"/>
      <c r="N378" s="203"/>
      <c r="O378" s="71"/>
      <c r="P378" s="71"/>
      <c r="Q378" s="71"/>
      <c r="R378" s="71"/>
      <c r="S378" s="71"/>
      <c r="T378" s="72"/>
      <c r="U378" s="34"/>
      <c r="V378" s="34"/>
      <c r="W378" s="34"/>
      <c r="X378" s="34"/>
      <c r="Y378" s="34"/>
      <c r="Z378" s="34"/>
      <c r="AA378" s="34"/>
      <c r="AB378" s="34"/>
      <c r="AC378" s="34"/>
      <c r="AD378" s="34"/>
      <c r="AE378" s="34"/>
      <c r="AT378" s="17" t="s">
        <v>127</v>
      </c>
      <c r="AU378" s="17" t="s">
        <v>81</v>
      </c>
    </row>
    <row r="379" spans="1:65" s="13" customFormat="1" ht="11.25">
      <c r="B379" s="204"/>
      <c r="C379" s="205"/>
      <c r="D379" s="199" t="s">
        <v>128</v>
      </c>
      <c r="E379" s="206" t="s">
        <v>1</v>
      </c>
      <c r="F379" s="207" t="s">
        <v>427</v>
      </c>
      <c r="G379" s="205"/>
      <c r="H379" s="208">
        <v>3832</v>
      </c>
      <c r="I379" s="209"/>
      <c r="J379" s="205"/>
      <c r="K379" s="205"/>
      <c r="L379" s="210"/>
      <c r="M379" s="211"/>
      <c r="N379" s="212"/>
      <c r="O379" s="212"/>
      <c r="P379" s="212"/>
      <c r="Q379" s="212"/>
      <c r="R379" s="212"/>
      <c r="S379" s="212"/>
      <c r="T379" s="213"/>
      <c r="AT379" s="214" t="s">
        <v>128</v>
      </c>
      <c r="AU379" s="214" t="s">
        <v>81</v>
      </c>
      <c r="AV379" s="13" t="s">
        <v>83</v>
      </c>
      <c r="AW379" s="13" t="s">
        <v>30</v>
      </c>
      <c r="AX379" s="13" t="s">
        <v>73</v>
      </c>
      <c r="AY379" s="214" t="s">
        <v>120</v>
      </c>
    </row>
    <row r="380" spans="1:65" s="13" customFormat="1" ht="11.25">
      <c r="B380" s="204"/>
      <c r="C380" s="205"/>
      <c r="D380" s="199" t="s">
        <v>128</v>
      </c>
      <c r="E380" s="206" t="s">
        <v>1</v>
      </c>
      <c r="F380" s="207" t="s">
        <v>428</v>
      </c>
      <c r="G380" s="205"/>
      <c r="H380" s="208">
        <v>2230</v>
      </c>
      <c r="I380" s="209"/>
      <c r="J380" s="205"/>
      <c r="K380" s="205"/>
      <c r="L380" s="210"/>
      <c r="M380" s="211"/>
      <c r="N380" s="212"/>
      <c r="O380" s="212"/>
      <c r="P380" s="212"/>
      <c r="Q380" s="212"/>
      <c r="R380" s="212"/>
      <c r="S380" s="212"/>
      <c r="T380" s="213"/>
      <c r="AT380" s="214" t="s">
        <v>128</v>
      </c>
      <c r="AU380" s="214" t="s">
        <v>81</v>
      </c>
      <c r="AV380" s="13" t="s">
        <v>83</v>
      </c>
      <c r="AW380" s="13" t="s">
        <v>30</v>
      </c>
      <c r="AX380" s="13" t="s">
        <v>73</v>
      </c>
      <c r="AY380" s="214" t="s">
        <v>120</v>
      </c>
    </row>
    <row r="381" spans="1:65" s="15" customFormat="1" ht="11.25">
      <c r="B381" s="239"/>
      <c r="C381" s="240"/>
      <c r="D381" s="199" t="s">
        <v>128</v>
      </c>
      <c r="E381" s="241" t="s">
        <v>1</v>
      </c>
      <c r="F381" s="242" t="s">
        <v>429</v>
      </c>
      <c r="G381" s="240"/>
      <c r="H381" s="241" t="s">
        <v>1</v>
      </c>
      <c r="I381" s="243"/>
      <c r="J381" s="240"/>
      <c r="K381" s="240"/>
      <c r="L381" s="244"/>
      <c r="M381" s="245"/>
      <c r="N381" s="246"/>
      <c r="O381" s="246"/>
      <c r="P381" s="246"/>
      <c r="Q381" s="246"/>
      <c r="R381" s="246"/>
      <c r="S381" s="246"/>
      <c r="T381" s="247"/>
      <c r="AT381" s="248" t="s">
        <v>128</v>
      </c>
      <c r="AU381" s="248" t="s">
        <v>81</v>
      </c>
      <c r="AV381" s="15" t="s">
        <v>81</v>
      </c>
      <c r="AW381" s="15" t="s">
        <v>30</v>
      </c>
      <c r="AX381" s="15" t="s">
        <v>73</v>
      </c>
      <c r="AY381" s="248" t="s">
        <v>120</v>
      </c>
    </row>
    <row r="382" spans="1:65" s="13" customFormat="1" ht="11.25">
      <c r="B382" s="204"/>
      <c r="C382" s="205"/>
      <c r="D382" s="199" t="s">
        <v>128</v>
      </c>
      <c r="E382" s="206" t="s">
        <v>1</v>
      </c>
      <c r="F382" s="207" t="s">
        <v>430</v>
      </c>
      <c r="G382" s="205"/>
      <c r="H382" s="208">
        <v>-152</v>
      </c>
      <c r="I382" s="209"/>
      <c r="J382" s="205"/>
      <c r="K382" s="205"/>
      <c r="L382" s="210"/>
      <c r="M382" s="211"/>
      <c r="N382" s="212"/>
      <c r="O382" s="212"/>
      <c r="P382" s="212"/>
      <c r="Q382" s="212"/>
      <c r="R382" s="212"/>
      <c r="S382" s="212"/>
      <c r="T382" s="213"/>
      <c r="AT382" s="214" t="s">
        <v>128</v>
      </c>
      <c r="AU382" s="214" t="s">
        <v>81</v>
      </c>
      <c r="AV382" s="13" t="s">
        <v>83</v>
      </c>
      <c r="AW382" s="13" t="s">
        <v>30</v>
      </c>
      <c r="AX382" s="13" t="s">
        <v>73</v>
      </c>
      <c r="AY382" s="214" t="s">
        <v>120</v>
      </c>
    </row>
    <row r="383" spans="1:65" s="15" customFormat="1" ht="11.25">
      <c r="B383" s="239"/>
      <c r="C383" s="240"/>
      <c r="D383" s="199" t="s">
        <v>128</v>
      </c>
      <c r="E383" s="241" t="s">
        <v>1</v>
      </c>
      <c r="F383" s="242" t="s">
        <v>431</v>
      </c>
      <c r="G383" s="240"/>
      <c r="H383" s="241" t="s">
        <v>1</v>
      </c>
      <c r="I383" s="243"/>
      <c r="J383" s="240"/>
      <c r="K383" s="240"/>
      <c r="L383" s="244"/>
      <c r="M383" s="245"/>
      <c r="N383" s="246"/>
      <c r="O383" s="246"/>
      <c r="P383" s="246"/>
      <c r="Q383" s="246"/>
      <c r="R383" s="246"/>
      <c r="S383" s="246"/>
      <c r="T383" s="247"/>
      <c r="AT383" s="248" t="s">
        <v>128</v>
      </c>
      <c r="AU383" s="248" t="s">
        <v>81</v>
      </c>
      <c r="AV383" s="15" t="s">
        <v>81</v>
      </c>
      <c r="AW383" s="15" t="s">
        <v>30</v>
      </c>
      <c r="AX383" s="15" t="s">
        <v>73</v>
      </c>
      <c r="AY383" s="248" t="s">
        <v>120</v>
      </c>
    </row>
    <row r="384" spans="1:65" s="13" customFormat="1" ht="11.25">
      <c r="B384" s="204"/>
      <c r="C384" s="205"/>
      <c r="D384" s="199" t="s">
        <v>128</v>
      </c>
      <c r="E384" s="206" t="s">
        <v>1</v>
      </c>
      <c r="F384" s="207" t="s">
        <v>432</v>
      </c>
      <c r="G384" s="205"/>
      <c r="H384" s="208">
        <v>-60</v>
      </c>
      <c r="I384" s="209"/>
      <c r="J384" s="205"/>
      <c r="K384" s="205"/>
      <c r="L384" s="210"/>
      <c r="M384" s="211"/>
      <c r="N384" s="212"/>
      <c r="O384" s="212"/>
      <c r="P384" s="212"/>
      <c r="Q384" s="212"/>
      <c r="R384" s="212"/>
      <c r="S384" s="212"/>
      <c r="T384" s="213"/>
      <c r="AT384" s="214" t="s">
        <v>128</v>
      </c>
      <c r="AU384" s="214" t="s">
        <v>81</v>
      </c>
      <c r="AV384" s="13" t="s">
        <v>83</v>
      </c>
      <c r="AW384" s="13" t="s">
        <v>30</v>
      </c>
      <c r="AX384" s="13" t="s">
        <v>73</v>
      </c>
      <c r="AY384" s="214" t="s">
        <v>120</v>
      </c>
    </row>
    <row r="385" spans="1:65" s="14" customFormat="1" ht="11.25">
      <c r="B385" s="215"/>
      <c r="C385" s="216"/>
      <c r="D385" s="199" t="s">
        <v>128</v>
      </c>
      <c r="E385" s="217" t="s">
        <v>1</v>
      </c>
      <c r="F385" s="218" t="s">
        <v>130</v>
      </c>
      <c r="G385" s="216"/>
      <c r="H385" s="219">
        <v>5850</v>
      </c>
      <c r="I385" s="220"/>
      <c r="J385" s="216"/>
      <c r="K385" s="216"/>
      <c r="L385" s="221"/>
      <c r="M385" s="222"/>
      <c r="N385" s="223"/>
      <c r="O385" s="223"/>
      <c r="P385" s="223"/>
      <c r="Q385" s="223"/>
      <c r="R385" s="223"/>
      <c r="S385" s="223"/>
      <c r="T385" s="224"/>
      <c r="AT385" s="225" t="s">
        <v>128</v>
      </c>
      <c r="AU385" s="225" t="s">
        <v>81</v>
      </c>
      <c r="AV385" s="14" t="s">
        <v>125</v>
      </c>
      <c r="AW385" s="14" t="s">
        <v>30</v>
      </c>
      <c r="AX385" s="14" t="s">
        <v>81</v>
      </c>
      <c r="AY385" s="225" t="s">
        <v>120</v>
      </c>
    </row>
    <row r="386" spans="1:65" s="2" customFormat="1" ht="14.45" customHeight="1">
      <c r="A386" s="34"/>
      <c r="B386" s="35"/>
      <c r="C386" s="185" t="s">
        <v>433</v>
      </c>
      <c r="D386" s="185" t="s">
        <v>121</v>
      </c>
      <c r="E386" s="186" t="s">
        <v>434</v>
      </c>
      <c r="F386" s="187" t="s">
        <v>435</v>
      </c>
      <c r="G386" s="188" t="s">
        <v>162</v>
      </c>
      <c r="H386" s="189">
        <v>3229</v>
      </c>
      <c r="I386" s="190"/>
      <c r="J386" s="191">
        <f>ROUND(I386*H386,2)</f>
        <v>0</v>
      </c>
      <c r="K386" s="192"/>
      <c r="L386" s="39"/>
      <c r="M386" s="193" t="s">
        <v>1</v>
      </c>
      <c r="N386" s="194" t="s">
        <v>38</v>
      </c>
      <c r="O386" s="71"/>
      <c r="P386" s="195">
        <f>O386*H386</f>
        <v>0</v>
      </c>
      <c r="Q386" s="195">
        <v>0</v>
      </c>
      <c r="R386" s="195">
        <f>Q386*H386</f>
        <v>0</v>
      </c>
      <c r="S386" s="195">
        <v>0</v>
      </c>
      <c r="T386" s="196">
        <f>S386*H386</f>
        <v>0</v>
      </c>
      <c r="U386" s="34"/>
      <c r="V386" s="34"/>
      <c r="W386" s="34"/>
      <c r="X386" s="34"/>
      <c r="Y386" s="34"/>
      <c r="Z386" s="34"/>
      <c r="AA386" s="34"/>
      <c r="AB386" s="34"/>
      <c r="AC386" s="34"/>
      <c r="AD386" s="34"/>
      <c r="AE386" s="34"/>
      <c r="AR386" s="197" t="s">
        <v>125</v>
      </c>
      <c r="AT386" s="197" t="s">
        <v>121</v>
      </c>
      <c r="AU386" s="197" t="s">
        <v>81</v>
      </c>
      <c r="AY386" s="17" t="s">
        <v>120</v>
      </c>
      <c r="BE386" s="198">
        <f>IF(N386="základní",J386,0)</f>
        <v>0</v>
      </c>
      <c r="BF386" s="198">
        <f>IF(N386="snížená",J386,0)</f>
        <v>0</v>
      </c>
      <c r="BG386" s="198">
        <f>IF(N386="zákl. přenesená",J386,0)</f>
        <v>0</v>
      </c>
      <c r="BH386" s="198">
        <f>IF(N386="sníž. přenesená",J386,0)</f>
        <v>0</v>
      </c>
      <c r="BI386" s="198">
        <f>IF(N386="nulová",J386,0)</f>
        <v>0</v>
      </c>
      <c r="BJ386" s="17" t="s">
        <v>81</v>
      </c>
      <c r="BK386" s="198">
        <f>ROUND(I386*H386,2)</f>
        <v>0</v>
      </c>
      <c r="BL386" s="17" t="s">
        <v>125</v>
      </c>
      <c r="BM386" s="197" t="s">
        <v>436</v>
      </c>
    </row>
    <row r="387" spans="1:65" s="2" customFormat="1" ht="11.25">
      <c r="A387" s="34"/>
      <c r="B387" s="35"/>
      <c r="C387" s="36"/>
      <c r="D387" s="199" t="s">
        <v>127</v>
      </c>
      <c r="E387" s="36"/>
      <c r="F387" s="200" t="s">
        <v>435</v>
      </c>
      <c r="G387" s="36"/>
      <c r="H387" s="36"/>
      <c r="I387" s="201"/>
      <c r="J387" s="36"/>
      <c r="K387" s="36"/>
      <c r="L387" s="39"/>
      <c r="M387" s="202"/>
      <c r="N387" s="203"/>
      <c r="O387" s="71"/>
      <c r="P387" s="71"/>
      <c r="Q387" s="71"/>
      <c r="R387" s="71"/>
      <c r="S387" s="71"/>
      <c r="T387" s="72"/>
      <c r="U387" s="34"/>
      <c r="V387" s="34"/>
      <c r="W387" s="34"/>
      <c r="X387" s="34"/>
      <c r="Y387" s="34"/>
      <c r="Z387" s="34"/>
      <c r="AA387" s="34"/>
      <c r="AB387" s="34"/>
      <c r="AC387" s="34"/>
      <c r="AD387" s="34"/>
      <c r="AE387" s="34"/>
      <c r="AT387" s="17" t="s">
        <v>127</v>
      </c>
      <c r="AU387" s="17" t="s">
        <v>81</v>
      </c>
    </row>
    <row r="388" spans="1:65" s="15" customFormat="1" ht="11.25">
      <c r="B388" s="239"/>
      <c r="C388" s="240"/>
      <c r="D388" s="199" t="s">
        <v>128</v>
      </c>
      <c r="E388" s="241" t="s">
        <v>1</v>
      </c>
      <c r="F388" s="242" t="s">
        <v>403</v>
      </c>
      <c r="G388" s="240"/>
      <c r="H388" s="241" t="s">
        <v>1</v>
      </c>
      <c r="I388" s="243"/>
      <c r="J388" s="240"/>
      <c r="K388" s="240"/>
      <c r="L388" s="244"/>
      <c r="M388" s="245"/>
      <c r="N388" s="246"/>
      <c r="O388" s="246"/>
      <c r="P388" s="246"/>
      <c r="Q388" s="246"/>
      <c r="R388" s="246"/>
      <c r="S388" s="246"/>
      <c r="T388" s="247"/>
      <c r="AT388" s="248" t="s">
        <v>128</v>
      </c>
      <c r="AU388" s="248" t="s">
        <v>81</v>
      </c>
      <c r="AV388" s="15" t="s">
        <v>81</v>
      </c>
      <c r="AW388" s="15" t="s">
        <v>30</v>
      </c>
      <c r="AX388" s="15" t="s">
        <v>73</v>
      </c>
      <c r="AY388" s="248" t="s">
        <v>120</v>
      </c>
    </row>
    <row r="389" spans="1:65" s="13" customFormat="1" ht="11.25">
      <c r="B389" s="204"/>
      <c r="C389" s="205"/>
      <c r="D389" s="199" t="s">
        <v>128</v>
      </c>
      <c r="E389" s="206" t="s">
        <v>1</v>
      </c>
      <c r="F389" s="207" t="s">
        <v>437</v>
      </c>
      <c r="G389" s="205"/>
      <c r="H389" s="208">
        <v>1973</v>
      </c>
      <c r="I389" s="209"/>
      <c r="J389" s="205"/>
      <c r="K389" s="205"/>
      <c r="L389" s="210"/>
      <c r="M389" s="211"/>
      <c r="N389" s="212"/>
      <c r="O389" s="212"/>
      <c r="P389" s="212"/>
      <c r="Q389" s="212"/>
      <c r="R389" s="212"/>
      <c r="S389" s="212"/>
      <c r="T389" s="213"/>
      <c r="AT389" s="214" t="s">
        <v>128</v>
      </c>
      <c r="AU389" s="214" t="s">
        <v>81</v>
      </c>
      <c r="AV389" s="13" t="s">
        <v>83</v>
      </c>
      <c r="AW389" s="13" t="s">
        <v>30</v>
      </c>
      <c r="AX389" s="13" t="s">
        <v>73</v>
      </c>
      <c r="AY389" s="214" t="s">
        <v>120</v>
      </c>
    </row>
    <row r="390" spans="1:65" s="15" customFormat="1" ht="11.25">
      <c r="B390" s="239"/>
      <c r="C390" s="240"/>
      <c r="D390" s="199" t="s">
        <v>128</v>
      </c>
      <c r="E390" s="241" t="s">
        <v>1</v>
      </c>
      <c r="F390" s="242" t="s">
        <v>405</v>
      </c>
      <c r="G390" s="240"/>
      <c r="H390" s="241" t="s">
        <v>1</v>
      </c>
      <c r="I390" s="243"/>
      <c r="J390" s="240"/>
      <c r="K390" s="240"/>
      <c r="L390" s="244"/>
      <c r="M390" s="245"/>
      <c r="N390" s="246"/>
      <c r="O390" s="246"/>
      <c r="P390" s="246"/>
      <c r="Q390" s="246"/>
      <c r="R390" s="246"/>
      <c r="S390" s="246"/>
      <c r="T390" s="247"/>
      <c r="AT390" s="248" t="s">
        <v>128</v>
      </c>
      <c r="AU390" s="248" t="s">
        <v>81</v>
      </c>
      <c r="AV390" s="15" t="s">
        <v>81</v>
      </c>
      <c r="AW390" s="15" t="s">
        <v>30</v>
      </c>
      <c r="AX390" s="15" t="s">
        <v>73</v>
      </c>
      <c r="AY390" s="248" t="s">
        <v>120</v>
      </c>
    </row>
    <row r="391" spans="1:65" s="13" customFormat="1" ht="11.25">
      <c r="B391" s="204"/>
      <c r="C391" s="205"/>
      <c r="D391" s="199" t="s">
        <v>128</v>
      </c>
      <c r="E391" s="206" t="s">
        <v>1</v>
      </c>
      <c r="F391" s="207" t="s">
        <v>438</v>
      </c>
      <c r="G391" s="205"/>
      <c r="H391" s="208">
        <v>1256</v>
      </c>
      <c r="I391" s="209"/>
      <c r="J391" s="205"/>
      <c r="K391" s="205"/>
      <c r="L391" s="210"/>
      <c r="M391" s="211"/>
      <c r="N391" s="212"/>
      <c r="O391" s="212"/>
      <c r="P391" s="212"/>
      <c r="Q391" s="212"/>
      <c r="R391" s="212"/>
      <c r="S391" s="212"/>
      <c r="T391" s="213"/>
      <c r="AT391" s="214" t="s">
        <v>128</v>
      </c>
      <c r="AU391" s="214" t="s">
        <v>81</v>
      </c>
      <c r="AV391" s="13" t="s">
        <v>83</v>
      </c>
      <c r="AW391" s="13" t="s">
        <v>30</v>
      </c>
      <c r="AX391" s="13" t="s">
        <v>73</v>
      </c>
      <c r="AY391" s="214" t="s">
        <v>120</v>
      </c>
    </row>
    <row r="392" spans="1:65" s="14" customFormat="1" ht="11.25">
      <c r="B392" s="215"/>
      <c r="C392" s="216"/>
      <c r="D392" s="199" t="s">
        <v>128</v>
      </c>
      <c r="E392" s="217" t="s">
        <v>1</v>
      </c>
      <c r="F392" s="218" t="s">
        <v>130</v>
      </c>
      <c r="G392" s="216"/>
      <c r="H392" s="219">
        <v>3229</v>
      </c>
      <c r="I392" s="220"/>
      <c r="J392" s="216"/>
      <c r="K392" s="216"/>
      <c r="L392" s="221"/>
      <c r="M392" s="222"/>
      <c r="N392" s="223"/>
      <c r="O392" s="223"/>
      <c r="P392" s="223"/>
      <c r="Q392" s="223"/>
      <c r="R392" s="223"/>
      <c r="S392" s="223"/>
      <c r="T392" s="224"/>
      <c r="AT392" s="225" t="s">
        <v>128</v>
      </c>
      <c r="AU392" s="225" t="s">
        <v>81</v>
      </c>
      <c r="AV392" s="14" t="s">
        <v>125</v>
      </c>
      <c r="AW392" s="14" t="s">
        <v>30</v>
      </c>
      <c r="AX392" s="14" t="s">
        <v>81</v>
      </c>
      <c r="AY392" s="225" t="s">
        <v>120</v>
      </c>
    </row>
    <row r="393" spans="1:65" s="2" customFormat="1" ht="14.45" customHeight="1">
      <c r="A393" s="34"/>
      <c r="B393" s="35"/>
      <c r="C393" s="185" t="s">
        <v>439</v>
      </c>
      <c r="D393" s="185" t="s">
        <v>121</v>
      </c>
      <c r="E393" s="186" t="s">
        <v>440</v>
      </c>
      <c r="F393" s="187" t="s">
        <v>441</v>
      </c>
      <c r="G393" s="188" t="s">
        <v>162</v>
      </c>
      <c r="H393" s="189">
        <v>5850</v>
      </c>
      <c r="I393" s="190"/>
      <c r="J393" s="191">
        <f>ROUND(I393*H393,2)</f>
        <v>0</v>
      </c>
      <c r="K393" s="192"/>
      <c r="L393" s="39"/>
      <c r="M393" s="193" t="s">
        <v>1</v>
      </c>
      <c r="N393" s="194" t="s">
        <v>38</v>
      </c>
      <c r="O393" s="71"/>
      <c r="P393" s="195">
        <f>O393*H393</f>
        <v>0</v>
      </c>
      <c r="Q393" s="195">
        <v>0</v>
      </c>
      <c r="R393" s="195">
        <f>Q393*H393</f>
        <v>0</v>
      </c>
      <c r="S393" s="195">
        <v>0</v>
      </c>
      <c r="T393" s="196">
        <f>S393*H393</f>
        <v>0</v>
      </c>
      <c r="U393" s="34"/>
      <c r="V393" s="34"/>
      <c r="W393" s="34"/>
      <c r="X393" s="34"/>
      <c r="Y393" s="34"/>
      <c r="Z393" s="34"/>
      <c r="AA393" s="34"/>
      <c r="AB393" s="34"/>
      <c r="AC393" s="34"/>
      <c r="AD393" s="34"/>
      <c r="AE393" s="34"/>
      <c r="AR393" s="197" t="s">
        <v>125</v>
      </c>
      <c r="AT393" s="197" t="s">
        <v>121</v>
      </c>
      <c r="AU393" s="197" t="s">
        <v>81</v>
      </c>
      <c r="AY393" s="17" t="s">
        <v>120</v>
      </c>
      <c r="BE393" s="198">
        <f>IF(N393="základní",J393,0)</f>
        <v>0</v>
      </c>
      <c r="BF393" s="198">
        <f>IF(N393="snížená",J393,0)</f>
        <v>0</v>
      </c>
      <c r="BG393" s="198">
        <f>IF(N393="zákl. přenesená",J393,0)</f>
        <v>0</v>
      </c>
      <c r="BH393" s="198">
        <f>IF(N393="sníž. přenesená",J393,0)</f>
        <v>0</v>
      </c>
      <c r="BI393" s="198">
        <f>IF(N393="nulová",J393,0)</f>
        <v>0</v>
      </c>
      <c r="BJ393" s="17" t="s">
        <v>81</v>
      </c>
      <c r="BK393" s="198">
        <f>ROUND(I393*H393,2)</f>
        <v>0</v>
      </c>
      <c r="BL393" s="17" t="s">
        <v>125</v>
      </c>
      <c r="BM393" s="197" t="s">
        <v>442</v>
      </c>
    </row>
    <row r="394" spans="1:65" s="2" customFormat="1" ht="11.25">
      <c r="A394" s="34"/>
      <c r="B394" s="35"/>
      <c r="C394" s="36"/>
      <c r="D394" s="199" t="s">
        <v>127</v>
      </c>
      <c r="E394" s="36"/>
      <c r="F394" s="200" t="s">
        <v>441</v>
      </c>
      <c r="G394" s="36"/>
      <c r="H394" s="36"/>
      <c r="I394" s="201"/>
      <c r="J394" s="36"/>
      <c r="K394" s="36"/>
      <c r="L394" s="39"/>
      <c r="M394" s="202"/>
      <c r="N394" s="203"/>
      <c r="O394" s="71"/>
      <c r="P394" s="71"/>
      <c r="Q394" s="71"/>
      <c r="R394" s="71"/>
      <c r="S394" s="71"/>
      <c r="T394" s="72"/>
      <c r="U394" s="34"/>
      <c r="V394" s="34"/>
      <c r="W394" s="34"/>
      <c r="X394" s="34"/>
      <c r="Y394" s="34"/>
      <c r="Z394" s="34"/>
      <c r="AA394" s="34"/>
      <c r="AB394" s="34"/>
      <c r="AC394" s="34"/>
      <c r="AD394" s="34"/>
      <c r="AE394" s="34"/>
      <c r="AT394" s="17" t="s">
        <v>127</v>
      </c>
      <c r="AU394" s="17" t="s">
        <v>81</v>
      </c>
    </row>
    <row r="395" spans="1:65" s="13" customFormat="1" ht="11.25">
      <c r="B395" s="204"/>
      <c r="C395" s="205"/>
      <c r="D395" s="199" t="s">
        <v>128</v>
      </c>
      <c r="E395" s="206" t="s">
        <v>1</v>
      </c>
      <c r="F395" s="207" t="s">
        <v>427</v>
      </c>
      <c r="G395" s="205"/>
      <c r="H395" s="208">
        <v>3832</v>
      </c>
      <c r="I395" s="209"/>
      <c r="J395" s="205"/>
      <c r="K395" s="205"/>
      <c r="L395" s="210"/>
      <c r="M395" s="211"/>
      <c r="N395" s="212"/>
      <c r="O395" s="212"/>
      <c r="P395" s="212"/>
      <c r="Q395" s="212"/>
      <c r="R395" s="212"/>
      <c r="S395" s="212"/>
      <c r="T395" s="213"/>
      <c r="AT395" s="214" t="s">
        <v>128</v>
      </c>
      <c r="AU395" s="214" t="s">
        <v>81</v>
      </c>
      <c r="AV395" s="13" t="s">
        <v>83</v>
      </c>
      <c r="AW395" s="13" t="s">
        <v>30</v>
      </c>
      <c r="AX395" s="13" t="s">
        <v>73</v>
      </c>
      <c r="AY395" s="214" t="s">
        <v>120</v>
      </c>
    </row>
    <row r="396" spans="1:65" s="13" customFormat="1" ht="11.25">
      <c r="B396" s="204"/>
      <c r="C396" s="205"/>
      <c r="D396" s="199" t="s">
        <v>128</v>
      </c>
      <c r="E396" s="206" t="s">
        <v>1</v>
      </c>
      <c r="F396" s="207" t="s">
        <v>428</v>
      </c>
      <c r="G396" s="205"/>
      <c r="H396" s="208">
        <v>2230</v>
      </c>
      <c r="I396" s="209"/>
      <c r="J396" s="205"/>
      <c r="K396" s="205"/>
      <c r="L396" s="210"/>
      <c r="M396" s="211"/>
      <c r="N396" s="212"/>
      <c r="O396" s="212"/>
      <c r="P396" s="212"/>
      <c r="Q396" s="212"/>
      <c r="R396" s="212"/>
      <c r="S396" s="212"/>
      <c r="T396" s="213"/>
      <c r="AT396" s="214" t="s">
        <v>128</v>
      </c>
      <c r="AU396" s="214" t="s">
        <v>81</v>
      </c>
      <c r="AV396" s="13" t="s">
        <v>83</v>
      </c>
      <c r="AW396" s="13" t="s">
        <v>30</v>
      </c>
      <c r="AX396" s="13" t="s">
        <v>73</v>
      </c>
      <c r="AY396" s="214" t="s">
        <v>120</v>
      </c>
    </row>
    <row r="397" spans="1:65" s="15" customFormat="1" ht="11.25">
      <c r="B397" s="239"/>
      <c r="C397" s="240"/>
      <c r="D397" s="199" t="s">
        <v>128</v>
      </c>
      <c r="E397" s="241" t="s">
        <v>1</v>
      </c>
      <c r="F397" s="242" t="s">
        <v>429</v>
      </c>
      <c r="G397" s="240"/>
      <c r="H397" s="241" t="s">
        <v>1</v>
      </c>
      <c r="I397" s="243"/>
      <c r="J397" s="240"/>
      <c r="K397" s="240"/>
      <c r="L397" s="244"/>
      <c r="M397" s="245"/>
      <c r="N397" s="246"/>
      <c r="O397" s="246"/>
      <c r="P397" s="246"/>
      <c r="Q397" s="246"/>
      <c r="R397" s="246"/>
      <c r="S397" s="246"/>
      <c r="T397" s="247"/>
      <c r="AT397" s="248" t="s">
        <v>128</v>
      </c>
      <c r="AU397" s="248" t="s">
        <v>81</v>
      </c>
      <c r="AV397" s="15" t="s">
        <v>81</v>
      </c>
      <c r="AW397" s="15" t="s">
        <v>30</v>
      </c>
      <c r="AX397" s="15" t="s">
        <v>73</v>
      </c>
      <c r="AY397" s="248" t="s">
        <v>120</v>
      </c>
    </row>
    <row r="398" spans="1:65" s="13" customFormat="1" ht="11.25">
      <c r="B398" s="204"/>
      <c r="C398" s="205"/>
      <c r="D398" s="199" t="s">
        <v>128</v>
      </c>
      <c r="E398" s="206" t="s">
        <v>1</v>
      </c>
      <c r="F398" s="207" t="s">
        <v>430</v>
      </c>
      <c r="G398" s="205"/>
      <c r="H398" s="208">
        <v>-152</v>
      </c>
      <c r="I398" s="209"/>
      <c r="J398" s="205"/>
      <c r="K398" s="205"/>
      <c r="L398" s="210"/>
      <c r="M398" s="211"/>
      <c r="N398" s="212"/>
      <c r="O398" s="212"/>
      <c r="P398" s="212"/>
      <c r="Q398" s="212"/>
      <c r="R398" s="212"/>
      <c r="S398" s="212"/>
      <c r="T398" s="213"/>
      <c r="AT398" s="214" t="s">
        <v>128</v>
      </c>
      <c r="AU398" s="214" t="s">
        <v>81</v>
      </c>
      <c r="AV398" s="13" t="s">
        <v>83</v>
      </c>
      <c r="AW398" s="13" t="s">
        <v>30</v>
      </c>
      <c r="AX398" s="13" t="s">
        <v>73</v>
      </c>
      <c r="AY398" s="214" t="s">
        <v>120</v>
      </c>
    </row>
    <row r="399" spans="1:65" s="15" customFormat="1" ht="11.25">
      <c r="B399" s="239"/>
      <c r="C399" s="240"/>
      <c r="D399" s="199" t="s">
        <v>128</v>
      </c>
      <c r="E399" s="241" t="s">
        <v>1</v>
      </c>
      <c r="F399" s="242" t="s">
        <v>431</v>
      </c>
      <c r="G399" s="240"/>
      <c r="H399" s="241" t="s">
        <v>1</v>
      </c>
      <c r="I399" s="243"/>
      <c r="J399" s="240"/>
      <c r="K399" s="240"/>
      <c r="L399" s="244"/>
      <c r="M399" s="245"/>
      <c r="N399" s="246"/>
      <c r="O399" s="246"/>
      <c r="P399" s="246"/>
      <c r="Q399" s="246"/>
      <c r="R399" s="246"/>
      <c r="S399" s="246"/>
      <c r="T399" s="247"/>
      <c r="AT399" s="248" t="s">
        <v>128</v>
      </c>
      <c r="AU399" s="248" t="s">
        <v>81</v>
      </c>
      <c r="AV399" s="15" t="s">
        <v>81</v>
      </c>
      <c r="AW399" s="15" t="s">
        <v>30</v>
      </c>
      <c r="AX399" s="15" t="s">
        <v>73</v>
      </c>
      <c r="AY399" s="248" t="s">
        <v>120</v>
      </c>
    </row>
    <row r="400" spans="1:65" s="13" customFormat="1" ht="11.25">
      <c r="B400" s="204"/>
      <c r="C400" s="205"/>
      <c r="D400" s="199" t="s">
        <v>128</v>
      </c>
      <c r="E400" s="206" t="s">
        <v>1</v>
      </c>
      <c r="F400" s="207" t="s">
        <v>432</v>
      </c>
      <c r="G400" s="205"/>
      <c r="H400" s="208">
        <v>-60</v>
      </c>
      <c r="I400" s="209"/>
      <c r="J400" s="205"/>
      <c r="K400" s="205"/>
      <c r="L400" s="210"/>
      <c r="M400" s="211"/>
      <c r="N400" s="212"/>
      <c r="O400" s="212"/>
      <c r="P400" s="212"/>
      <c r="Q400" s="212"/>
      <c r="R400" s="212"/>
      <c r="S400" s="212"/>
      <c r="T400" s="213"/>
      <c r="AT400" s="214" t="s">
        <v>128</v>
      </c>
      <c r="AU400" s="214" t="s">
        <v>81</v>
      </c>
      <c r="AV400" s="13" t="s">
        <v>83</v>
      </c>
      <c r="AW400" s="13" t="s">
        <v>30</v>
      </c>
      <c r="AX400" s="13" t="s">
        <v>73</v>
      </c>
      <c r="AY400" s="214" t="s">
        <v>120</v>
      </c>
    </row>
    <row r="401" spans="1:65" s="14" customFormat="1" ht="11.25">
      <c r="B401" s="215"/>
      <c r="C401" s="216"/>
      <c r="D401" s="199" t="s">
        <v>128</v>
      </c>
      <c r="E401" s="217" t="s">
        <v>1</v>
      </c>
      <c r="F401" s="218" t="s">
        <v>130</v>
      </c>
      <c r="G401" s="216"/>
      <c r="H401" s="219">
        <v>5850</v>
      </c>
      <c r="I401" s="220"/>
      <c r="J401" s="216"/>
      <c r="K401" s="216"/>
      <c r="L401" s="221"/>
      <c r="M401" s="222"/>
      <c r="N401" s="223"/>
      <c r="O401" s="223"/>
      <c r="P401" s="223"/>
      <c r="Q401" s="223"/>
      <c r="R401" s="223"/>
      <c r="S401" s="223"/>
      <c r="T401" s="224"/>
      <c r="AT401" s="225" t="s">
        <v>128</v>
      </c>
      <c r="AU401" s="225" t="s">
        <v>81</v>
      </c>
      <c r="AV401" s="14" t="s">
        <v>125</v>
      </c>
      <c r="AW401" s="14" t="s">
        <v>30</v>
      </c>
      <c r="AX401" s="14" t="s">
        <v>81</v>
      </c>
      <c r="AY401" s="225" t="s">
        <v>120</v>
      </c>
    </row>
    <row r="402" spans="1:65" s="2" customFormat="1" ht="14.45" customHeight="1">
      <c r="A402" s="34"/>
      <c r="B402" s="35"/>
      <c r="C402" s="185" t="s">
        <v>443</v>
      </c>
      <c r="D402" s="185" t="s">
        <v>121</v>
      </c>
      <c r="E402" s="186" t="s">
        <v>444</v>
      </c>
      <c r="F402" s="187" t="s">
        <v>445</v>
      </c>
      <c r="G402" s="188" t="s">
        <v>162</v>
      </c>
      <c r="H402" s="189">
        <v>150</v>
      </c>
      <c r="I402" s="190"/>
      <c r="J402" s="191">
        <f>ROUND(I402*H402,2)</f>
        <v>0</v>
      </c>
      <c r="K402" s="192"/>
      <c r="L402" s="39"/>
      <c r="M402" s="193" t="s">
        <v>1</v>
      </c>
      <c r="N402" s="194" t="s">
        <v>38</v>
      </c>
      <c r="O402" s="71"/>
      <c r="P402" s="195">
        <f>O402*H402</f>
        <v>0</v>
      </c>
      <c r="Q402" s="195">
        <v>0</v>
      </c>
      <c r="R402" s="195">
        <f>Q402*H402</f>
        <v>0</v>
      </c>
      <c r="S402" s="195">
        <v>0</v>
      </c>
      <c r="T402" s="196">
        <f>S402*H402</f>
        <v>0</v>
      </c>
      <c r="U402" s="34"/>
      <c r="V402" s="34"/>
      <c r="W402" s="34"/>
      <c r="X402" s="34"/>
      <c r="Y402" s="34"/>
      <c r="Z402" s="34"/>
      <c r="AA402" s="34"/>
      <c r="AB402" s="34"/>
      <c r="AC402" s="34"/>
      <c r="AD402" s="34"/>
      <c r="AE402" s="34"/>
      <c r="AR402" s="197" t="s">
        <v>125</v>
      </c>
      <c r="AT402" s="197" t="s">
        <v>121</v>
      </c>
      <c r="AU402" s="197" t="s">
        <v>81</v>
      </c>
      <c r="AY402" s="17" t="s">
        <v>120</v>
      </c>
      <c r="BE402" s="198">
        <f>IF(N402="základní",J402,0)</f>
        <v>0</v>
      </c>
      <c r="BF402" s="198">
        <f>IF(N402="snížená",J402,0)</f>
        <v>0</v>
      </c>
      <c r="BG402" s="198">
        <f>IF(N402="zákl. přenesená",J402,0)</f>
        <v>0</v>
      </c>
      <c r="BH402" s="198">
        <f>IF(N402="sníž. přenesená",J402,0)</f>
        <v>0</v>
      </c>
      <c r="BI402" s="198">
        <f>IF(N402="nulová",J402,0)</f>
        <v>0</v>
      </c>
      <c r="BJ402" s="17" t="s">
        <v>81</v>
      </c>
      <c r="BK402" s="198">
        <f>ROUND(I402*H402,2)</f>
        <v>0</v>
      </c>
      <c r="BL402" s="17" t="s">
        <v>125</v>
      </c>
      <c r="BM402" s="197" t="s">
        <v>446</v>
      </c>
    </row>
    <row r="403" spans="1:65" s="2" customFormat="1" ht="11.25">
      <c r="A403" s="34"/>
      <c r="B403" s="35"/>
      <c r="C403" s="36"/>
      <c r="D403" s="199" t="s">
        <v>127</v>
      </c>
      <c r="E403" s="36"/>
      <c r="F403" s="200" t="s">
        <v>445</v>
      </c>
      <c r="G403" s="36"/>
      <c r="H403" s="36"/>
      <c r="I403" s="201"/>
      <c r="J403" s="36"/>
      <c r="K403" s="36"/>
      <c r="L403" s="39"/>
      <c r="M403" s="202"/>
      <c r="N403" s="203"/>
      <c r="O403" s="71"/>
      <c r="P403" s="71"/>
      <c r="Q403" s="71"/>
      <c r="R403" s="71"/>
      <c r="S403" s="71"/>
      <c r="T403" s="72"/>
      <c r="U403" s="34"/>
      <c r="V403" s="34"/>
      <c r="W403" s="34"/>
      <c r="X403" s="34"/>
      <c r="Y403" s="34"/>
      <c r="Z403" s="34"/>
      <c r="AA403" s="34"/>
      <c r="AB403" s="34"/>
      <c r="AC403" s="34"/>
      <c r="AD403" s="34"/>
      <c r="AE403" s="34"/>
      <c r="AT403" s="17" t="s">
        <v>127</v>
      </c>
      <c r="AU403" s="17" t="s">
        <v>81</v>
      </c>
    </row>
    <row r="404" spans="1:65" s="13" customFormat="1" ht="11.25">
      <c r="B404" s="204"/>
      <c r="C404" s="205"/>
      <c r="D404" s="199" t="s">
        <v>128</v>
      </c>
      <c r="E404" s="206" t="s">
        <v>1</v>
      </c>
      <c r="F404" s="207" t="s">
        <v>447</v>
      </c>
      <c r="G404" s="205"/>
      <c r="H404" s="208">
        <v>150</v>
      </c>
      <c r="I404" s="209"/>
      <c r="J404" s="205"/>
      <c r="K404" s="205"/>
      <c r="L404" s="210"/>
      <c r="M404" s="211"/>
      <c r="N404" s="212"/>
      <c r="O404" s="212"/>
      <c r="P404" s="212"/>
      <c r="Q404" s="212"/>
      <c r="R404" s="212"/>
      <c r="S404" s="212"/>
      <c r="T404" s="213"/>
      <c r="AT404" s="214" t="s">
        <v>128</v>
      </c>
      <c r="AU404" s="214" t="s">
        <v>81</v>
      </c>
      <c r="AV404" s="13" t="s">
        <v>83</v>
      </c>
      <c r="AW404" s="13" t="s">
        <v>30</v>
      </c>
      <c r="AX404" s="13" t="s">
        <v>81</v>
      </c>
      <c r="AY404" s="214" t="s">
        <v>120</v>
      </c>
    </row>
    <row r="405" spans="1:65" s="2" customFormat="1" ht="14.45" customHeight="1">
      <c r="A405" s="34"/>
      <c r="B405" s="35"/>
      <c r="C405" s="228" t="s">
        <v>448</v>
      </c>
      <c r="D405" s="228" t="s">
        <v>159</v>
      </c>
      <c r="E405" s="229" t="s">
        <v>449</v>
      </c>
      <c r="F405" s="230" t="s">
        <v>450</v>
      </c>
      <c r="G405" s="231" t="s">
        <v>162</v>
      </c>
      <c r="H405" s="232">
        <v>5850</v>
      </c>
      <c r="I405" s="233"/>
      <c r="J405" s="234">
        <f>ROUND(I405*H405,2)</f>
        <v>0</v>
      </c>
      <c r="K405" s="235"/>
      <c r="L405" s="236"/>
      <c r="M405" s="237" t="s">
        <v>1</v>
      </c>
      <c r="N405" s="238" t="s">
        <v>38</v>
      </c>
      <c r="O405" s="71"/>
      <c r="P405" s="195">
        <f>O405*H405</f>
        <v>0</v>
      </c>
      <c r="Q405" s="195">
        <v>9.0000000000000006E-5</v>
      </c>
      <c r="R405" s="195">
        <f>Q405*H405</f>
        <v>0.52650000000000008</v>
      </c>
      <c r="S405" s="195">
        <v>0</v>
      </c>
      <c r="T405" s="196">
        <f>S405*H405</f>
        <v>0</v>
      </c>
      <c r="U405" s="34"/>
      <c r="V405" s="34"/>
      <c r="W405" s="34"/>
      <c r="X405" s="34"/>
      <c r="Y405" s="34"/>
      <c r="Z405" s="34"/>
      <c r="AA405" s="34"/>
      <c r="AB405" s="34"/>
      <c r="AC405" s="34"/>
      <c r="AD405" s="34"/>
      <c r="AE405" s="34"/>
      <c r="AR405" s="197" t="s">
        <v>158</v>
      </c>
      <c r="AT405" s="197" t="s">
        <v>159</v>
      </c>
      <c r="AU405" s="197" t="s">
        <v>81</v>
      </c>
      <c r="AY405" s="17" t="s">
        <v>120</v>
      </c>
      <c r="BE405" s="198">
        <f>IF(N405="základní",J405,0)</f>
        <v>0</v>
      </c>
      <c r="BF405" s="198">
        <f>IF(N405="snížená",J405,0)</f>
        <v>0</v>
      </c>
      <c r="BG405" s="198">
        <f>IF(N405="zákl. přenesená",J405,0)</f>
        <v>0</v>
      </c>
      <c r="BH405" s="198">
        <f>IF(N405="sníž. přenesená",J405,0)</f>
        <v>0</v>
      </c>
      <c r="BI405" s="198">
        <f>IF(N405="nulová",J405,0)</f>
        <v>0</v>
      </c>
      <c r="BJ405" s="17" t="s">
        <v>81</v>
      </c>
      <c r="BK405" s="198">
        <f>ROUND(I405*H405,2)</f>
        <v>0</v>
      </c>
      <c r="BL405" s="17" t="s">
        <v>125</v>
      </c>
      <c r="BM405" s="197" t="s">
        <v>451</v>
      </c>
    </row>
    <row r="406" spans="1:65" s="2" customFormat="1" ht="11.25">
      <c r="A406" s="34"/>
      <c r="B406" s="35"/>
      <c r="C406" s="36"/>
      <c r="D406" s="199" t="s">
        <v>127</v>
      </c>
      <c r="E406" s="36"/>
      <c r="F406" s="200" t="s">
        <v>450</v>
      </c>
      <c r="G406" s="36"/>
      <c r="H406" s="36"/>
      <c r="I406" s="201"/>
      <c r="J406" s="36"/>
      <c r="K406" s="36"/>
      <c r="L406" s="39"/>
      <c r="M406" s="202"/>
      <c r="N406" s="203"/>
      <c r="O406" s="71"/>
      <c r="P406" s="71"/>
      <c r="Q406" s="71"/>
      <c r="R406" s="71"/>
      <c r="S406" s="71"/>
      <c r="T406" s="72"/>
      <c r="U406" s="34"/>
      <c r="V406" s="34"/>
      <c r="W406" s="34"/>
      <c r="X406" s="34"/>
      <c r="Y406" s="34"/>
      <c r="Z406" s="34"/>
      <c r="AA406" s="34"/>
      <c r="AB406" s="34"/>
      <c r="AC406" s="34"/>
      <c r="AD406" s="34"/>
      <c r="AE406" s="34"/>
      <c r="AT406" s="17" t="s">
        <v>127</v>
      </c>
      <c r="AU406" s="17" t="s">
        <v>81</v>
      </c>
    </row>
    <row r="407" spans="1:65" s="13" customFormat="1" ht="11.25">
      <c r="B407" s="204"/>
      <c r="C407" s="205"/>
      <c r="D407" s="199" t="s">
        <v>128</v>
      </c>
      <c r="E407" s="206" t="s">
        <v>1</v>
      </c>
      <c r="F407" s="207" t="s">
        <v>427</v>
      </c>
      <c r="G407" s="205"/>
      <c r="H407" s="208">
        <v>3832</v>
      </c>
      <c r="I407" s="209"/>
      <c r="J407" s="205"/>
      <c r="K407" s="205"/>
      <c r="L407" s="210"/>
      <c r="M407" s="211"/>
      <c r="N407" s="212"/>
      <c r="O407" s="212"/>
      <c r="P407" s="212"/>
      <c r="Q407" s="212"/>
      <c r="R407" s="212"/>
      <c r="S407" s="212"/>
      <c r="T407" s="213"/>
      <c r="AT407" s="214" t="s">
        <v>128</v>
      </c>
      <c r="AU407" s="214" t="s">
        <v>81</v>
      </c>
      <c r="AV407" s="13" t="s">
        <v>83</v>
      </c>
      <c r="AW407" s="13" t="s">
        <v>30</v>
      </c>
      <c r="AX407" s="13" t="s">
        <v>73</v>
      </c>
      <c r="AY407" s="214" t="s">
        <v>120</v>
      </c>
    </row>
    <row r="408" spans="1:65" s="13" customFormat="1" ht="11.25">
      <c r="B408" s="204"/>
      <c r="C408" s="205"/>
      <c r="D408" s="199" t="s">
        <v>128</v>
      </c>
      <c r="E408" s="206" t="s">
        <v>1</v>
      </c>
      <c r="F408" s="207" t="s">
        <v>428</v>
      </c>
      <c r="G408" s="205"/>
      <c r="H408" s="208">
        <v>2230</v>
      </c>
      <c r="I408" s="209"/>
      <c r="J408" s="205"/>
      <c r="K408" s="205"/>
      <c r="L408" s="210"/>
      <c r="M408" s="211"/>
      <c r="N408" s="212"/>
      <c r="O408" s="212"/>
      <c r="P408" s="212"/>
      <c r="Q408" s="212"/>
      <c r="R408" s="212"/>
      <c r="S408" s="212"/>
      <c r="T408" s="213"/>
      <c r="AT408" s="214" t="s">
        <v>128</v>
      </c>
      <c r="AU408" s="214" t="s">
        <v>81</v>
      </c>
      <c r="AV408" s="13" t="s">
        <v>83</v>
      </c>
      <c r="AW408" s="13" t="s">
        <v>30</v>
      </c>
      <c r="AX408" s="13" t="s">
        <v>73</v>
      </c>
      <c r="AY408" s="214" t="s">
        <v>120</v>
      </c>
    </row>
    <row r="409" spans="1:65" s="15" customFormat="1" ht="11.25">
      <c r="B409" s="239"/>
      <c r="C409" s="240"/>
      <c r="D409" s="199" t="s">
        <v>128</v>
      </c>
      <c r="E409" s="241" t="s">
        <v>1</v>
      </c>
      <c r="F409" s="242" t="s">
        <v>429</v>
      </c>
      <c r="G409" s="240"/>
      <c r="H409" s="241" t="s">
        <v>1</v>
      </c>
      <c r="I409" s="243"/>
      <c r="J409" s="240"/>
      <c r="K409" s="240"/>
      <c r="L409" s="244"/>
      <c r="M409" s="245"/>
      <c r="N409" s="246"/>
      <c r="O409" s="246"/>
      <c r="P409" s="246"/>
      <c r="Q409" s="246"/>
      <c r="R409" s="246"/>
      <c r="S409" s="246"/>
      <c r="T409" s="247"/>
      <c r="AT409" s="248" t="s">
        <v>128</v>
      </c>
      <c r="AU409" s="248" t="s">
        <v>81</v>
      </c>
      <c r="AV409" s="15" t="s">
        <v>81</v>
      </c>
      <c r="AW409" s="15" t="s">
        <v>30</v>
      </c>
      <c r="AX409" s="15" t="s">
        <v>73</v>
      </c>
      <c r="AY409" s="248" t="s">
        <v>120</v>
      </c>
    </row>
    <row r="410" spans="1:65" s="13" customFormat="1" ht="11.25">
      <c r="B410" s="204"/>
      <c r="C410" s="205"/>
      <c r="D410" s="199" t="s">
        <v>128</v>
      </c>
      <c r="E410" s="206" t="s">
        <v>1</v>
      </c>
      <c r="F410" s="207" t="s">
        <v>430</v>
      </c>
      <c r="G410" s="205"/>
      <c r="H410" s="208">
        <v>-152</v>
      </c>
      <c r="I410" s="209"/>
      <c r="J410" s="205"/>
      <c r="K410" s="205"/>
      <c r="L410" s="210"/>
      <c r="M410" s="211"/>
      <c r="N410" s="212"/>
      <c r="O410" s="212"/>
      <c r="P410" s="212"/>
      <c r="Q410" s="212"/>
      <c r="R410" s="212"/>
      <c r="S410" s="212"/>
      <c r="T410" s="213"/>
      <c r="AT410" s="214" t="s">
        <v>128</v>
      </c>
      <c r="AU410" s="214" t="s">
        <v>81</v>
      </c>
      <c r="AV410" s="13" t="s">
        <v>83</v>
      </c>
      <c r="AW410" s="13" t="s">
        <v>30</v>
      </c>
      <c r="AX410" s="13" t="s">
        <v>73</v>
      </c>
      <c r="AY410" s="214" t="s">
        <v>120</v>
      </c>
    </row>
    <row r="411" spans="1:65" s="15" customFormat="1" ht="11.25">
      <c r="B411" s="239"/>
      <c r="C411" s="240"/>
      <c r="D411" s="199" t="s">
        <v>128</v>
      </c>
      <c r="E411" s="241" t="s">
        <v>1</v>
      </c>
      <c r="F411" s="242" t="s">
        <v>431</v>
      </c>
      <c r="G411" s="240"/>
      <c r="H411" s="241" t="s">
        <v>1</v>
      </c>
      <c r="I411" s="243"/>
      <c r="J411" s="240"/>
      <c r="K411" s="240"/>
      <c r="L411" s="244"/>
      <c r="M411" s="245"/>
      <c r="N411" s="246"/>
      <c r="O411" s="246"/>
      <c r="P411" s="246"/>
      <c r="Q411" s="246"/>
      <c r="R411" s="246"/>
      <c r="S411" s="246"/>
      <c r="T411" s="247"/>
      <c r="AT411" s="248" t="s">
        <v>128</v>
      </c>
      <c r="AU411" s="248" t="s">
        <v>81</v>
      </c>
      <c r="AV411" s="15" t="s">
        <v>81</v>
      </c>
      <c r="AW411" s="15" t="s">
        <v>30</v>
      </c>
      <c r="AX411" s="15" t="s">
        <v>73</v>
      </c>
      <c r="AY411" s="248" t="s">
        <v>120</v>
      </c>
    </row>
    <row r="412" spans="1:65" s="13" customFormat="1" ht="11.25">
      <c r="B412" s="204"/>
      <c r="C412" s="205"/>
      <c r="D412" s="199" t="s">
        <v>128</v>
      </c>
      <c r="E412" s="206" t="s">
        <v>1</v>
      </c>
      <c r="F412" s="207" t="s">
        <v>432</v>
      </c>
      <c r="G412" s="205"/>
      <c r="H412" s="208">
        <v>-60</v>
      </c>
      <c r="I412" s="209"/>
      <c r="J412" s="205"/>
      <c r="K412" s="205"/>
      <c r="L412" s="210"/>
      <c r="M412" s="211"/>
      <c r="N412" s="212"/>
      <c r="O412" s="212"/>
      <c r="P412" s="212"/>
      <c r="Q412" s="212"/>
      <c r="R412" s="212"/>
      <c r="S412" s="212"/>
      <c r="T412" s="213"/>
      <c r="AT412" s="214" t="s">
        <v>128</v>
      </c>
      <c r="AU412" s="214" t="s">
        <v>81</v>
      </c>
      <c r="AV412" s="13" t="s">
        <v>83</v>
      </c>
      <c r="AW412" s="13" t="s">
        <v>30</v>
      </c>
      <c r="AX412" s="13" t="s">
        <v>73</v>
      </c>
      <c r="AY412" s="214" t="s">
        <v>120</v>
      </c>
    </row>
    <row r="413" spans="1:65" s="14" customFormat="1" ht="11.25">
      <c r="B413" s="215"/>
      <c r="C413" s="216"/>
      <c r="D413" s="199" t="s">
        <v>128</v>
      </c>
      <c r="E413" s="217" t="s">
        <v>1</v>
      </c>
      <c r="F413" s="218" t="s">
        <v>130</v>
      </c>
      <c r="G413" s="216"/>
      <c r="H413" s="219">
        <v>5850</v>
      </c>
      <c r="I413" s="220"/>
      <c r="J413" s="216"/>
      <c r="K413" s="216"/>
      <c r="L413" s="221"/>
      <c r="M413" s="222"/>
      <c r="N413" s="223"/>
      <c r="O413" s="223"/>
      <c r="P413" s="223"/>
      <c r="Q413" s="223"/>
      <c r="R413" s="223"/>
      <c r="S413" s="223"/>
      <c r="T413" s="224"/>
      <c r="AT413" s="225" t="s">
        <v>128</v>
      </c>
      <c r="AU413" s="225" t="s">
        <v>81</v>
      </c>
      <c r="AV413" s="14" t="s">
        <v>125</v>
      </c>
      <c r="AW413" s="14" t="s">
        <v>30</v>
      </c>
      <c r="AX413" s="14" t="s">
        <v>81</v>
      </c>
      <c r="AY413" s="225" t="s">
        <v>120</v>
      </c>
    </row>
    <row r="414" spans="1:65" s="2" customFormat="1" ht="14.45" customHeight="1">
      <c r="A414" s="34"/>
      <c r="B414" s="35"/>
      <c r="C414" s="228" t="s">
        <v>452</v>
      </c>
      <c r="D414" s="228" t="s">
        <v>159</v>
      </c>
      <c r="E414" s="229" t="s">
        <v>453</v>
      </c>
      <c r="F414" s="230" t="s">
        <v>454</v>
      </c>
      <c r="G414" s="231" t="s">
        <v>162</v>
      </c>
      <c r="H414" s="232">
        <v>5850</v>
      </c>
      <c r="I414" s="233"/>
      <c r="J414" s="234">
        <f>ROUND(I414*H414,2)</f>
        <v>0</v>
      </c>
      <c r="K414" s="235"/>
      <c r="L414" s="236"/>
      <c r="M414" s="237" t="s">
        <v>1</v>
      </c>
      <c r="N414" s="238" t="s">
        <v>38</v>
      </c>
      <c r="O414" s="71"/>
      <c r="P414" s="195">
        <f>O414*H414</f>
        <v>0</v>
      </c>
      <c r="Q414" s="195">
        <v>1.2E-4</v>
      </c>
      <c r="R414" s="195">
        <f>Q414*H414</f>
        <v>0.70200000000000007</v>
      </c>
      <c r="S414" s="195">
        <v>0</v>
      </c>
      <c r="T414" s="196">
        <f>S414*H414</f>
        <v>0</v>
      </c>
      <c r="U414" s="34"/>
      <c r="V414" s="34"/>
      <c r="W414" s="34"/>
      <c r="X414" s="34"/>
      <c r="Y414" s="34"/>
      <c r="Z414" s="34"/>
      <c r="AA414" s="34"/>
      <c r="AB414" s="34"/>
      <c r="AC414" s="34"/>
      <c r="AD414" s="34"/>
      <c r="AE414" s="34"/>
      <c r="AR414" s="197" t="s">
        <v>158</v>
      </c>
      <c r="AT414" s="197" t="s">
        <v>159</v>
      </c>
      <c r="AU414" s="197" t="s">
        <v>81</v>
      </c>
      <c r="AY414" s="17" t="s">
        <v>120</v>
      </c>
      <c r="BE414" s="198">
        <f>IF(N414="základní",J414,0)</f>
        <v>0</v>
      </c>
      <c r="BF414" s="198">
        <f>IF(N414="snížená",J414,0)</f>
        <v>0</v>
      </c>
      <c r="BG414" s="198">
        <f>IF(N414="zákl. přenesená",J414,0)</f>
        <v>0</v>
      </c>
      <c r="BH414" s="198">
        <f>IF(N414="sníž. přenesená",J414,0)</f>
        <v>0</v>
      </c>
      <c r="BI414" s="198">
        <f>IF(N414="nulová",J414,0)</f>
        <v>0</v>
      </c>
      <c r="BJ414" s="17" t="s">
        <v>81</v>
      </c>
      <c r="BK414" s="198">
        <f>ROUND(I414*H414,2)</f>
        <v>0</v>
      </c>
      <c r="BL414" s="17" t="s">
        <v>125</v>
      </c>
      <c r="BM414" s="197" t="s">
        <v>455</v>
      </c>
    </row>
    <row r="415" spans="1:65" s="2" customFormat="1" ht="11.25">
      <c r="A415" s="34"/>
      <c r="B415" s="35"/>
      <c r="C415" s="36"/>
      <c r="D415" s="199" t="s">
        <v>127</v>
      </c>
      <c r="E415" s="36"/>
      <c r="F415" s="200" t="s">
        <v>454</v>
      </c>
      <c r="G415" s="36"/>
      <c r="H415" s="36"/>
      <c r="I415" s="201"/>
      <c r="J415" s="36"/>
      <c r="K415" s="36"/>
      <c r="L415" s="39"/>
      <c r="M415" s="202"/>
      <c r="N415" s="203"/>
      <c r="O415" s="71"/>
      <c r="P415" s="71"/>
      <c r="Q415" s="71"/>
      <c r="R415" s="71"/>
      <c r="S415" s="71"/>
      <c r="T415" s="72"/>
      <c r="U415" s="34"/>
      <c r="V415" s="34"/>
      <c r="W415" s="34"/>
      <c r="X415" s="34"/>
      <c r="Y415" s="34"/>
      <c r="Z415" s="34"/>
      <c r="AA415" s="34"/>
      <c r="AB415" s="34"/>
      <c r="AC415" s="34"/>
      <c r="AD415" s="34"/>
      <c r="AE415" s="34"/>
      <c r="AT415" s="17" t="s">
        <v>127</v>
      </c>
      <c r="AU415" s="17" t="s">
        <v>81</v>
      </c>
    </row>
    <row r="416" spans="1:65" s="13" customFormat="1" ht="11.25">
      <c r="B416" s="204"/>
      <c r="C416" s="205"/>
      <c r="D416" s="199" t="s">
        <v>128</v>
      </c>
      <c r="E416" s="206" t="s">
        <v>1</v>
      </c>
      <c r="F416" s="207" t="s">
        <v>427</v>
      </c>
      <c r="G416" s="205"/>
      <c r="H416" s="208">
        <v>3832</v>
      </c>
      <c r="I416" s="209"/>
      <c r="J416" s="205"/>
      <c r="K416" s="205"/>
      <c r="L416" s="210"/>
      <c r="M416" s="211"/>
      <c r="N416" s="212"/>
      <c r="O416" s="212"/>
      <c r="P416" s="212"/>
      <c r="Q416" s="212"/>
      <c r="R416" s="212"/>
      <c r="S416" s="212"/>
      <c r="T416" s="213"/>
      <c r="AT416" s="214" t="s">
        <v>128</v>
      </c>
      <c r="AU416" s="214" t="s">
        <v>81</v>
      </c>
      <c r="AV416" s="13" t="s">
        <v>83</v>
      </c>
      <c r="AW416" s="13" t="s">
        <v>30</v>
      </c>
      <c r="AX416" s="13" t="s">
        <v>73</v>
      </c>
      <c r="AY416" s="214" t="s">
        <v>120</v>
      </c>
    </row>
    <row r="417" spans="1:65" s="13" customFormat="1" ht="11.25">
      <c r="B417" s="204"/>
      <c r="C417" s="205"/>
      <c r="D417" s="199" t="s">
        <v>128</v>
      </c>
      <c r="E417" s="206" t="s">
        <v>1</v>
      </c>
      <c r="F417" s="207" t="s">
        <v>428</v>
      </c>
      <c r="G417" s="205"/>
      <c r="H417" s="208">
        <v>2230</v>
      </c>
      <c r="I417" s="209"/>
      <c r="J417" s="205"/>
      <c r="K417" s="205"/>
      <c r="L417" s="210"/>
      <c r="M417" s="211"/>
      <c r="N417" s="212"/>
      <c r="O417" s="212"/>
      <c r="P417" s="212"/>
      <c r="Q417" s="212"/>
      <c r="R417" s="212"/>
      <c r="S417" s="212"/>
      <c r="T417" s="213"/>
      <c r="AT417" s="214" t="s">
        <v>128</v>
      </c>
      <c r="AU417" s="214" t="s">
        <v>81</v>
      </c>
      <c r="AV417" s="13" t="s">
        <v>83</v>
      </c>
      <c r="AW417" s="13" t="s">
        <v>30</v>
      </c>
      <c r="AX417" s="13" t="s">
        <v>73</v>
      </c>
      <c r="AY417" s="214" t="s">
        <v>120</v>
      </c>
    </row>
    <row r="418" spans="1:65" s="15" customFormat="1" ht="11.25">
      <c r="B418" s="239"/>
      <c r="C418" s="240"/>
      <c r="D418" s="199" t="s">
        <v>128</v>
      </c>
      <c r="E418" s="241" t="s">
        <v>1</v>
      </c>
      <c r="F418" s="242" t="s">
        <v>429</v>
      </c>
      <c r="G418" s="240"/>
      <c r="H418" s="241" t="s">
        <v>1</v>
      </c>
      <c r="I418" s="243"/>
      <c r="J418" s="240"/>
      <c r="K418" s="240"/>
      <c r="L418" s="244"/>
      <c r="M418" s="245"/>
      <c r="N418" s="246"/>
      <c r="O418" s="246"/>
      <c r="P418" s="246"/>
      <c r="Q418" s="246"/>
      <c r="R418" s="246"/>
      <c r="S418" s="246"/>
      <c r="T418" s="247"/>
      <c r="AT418" s="248" t="s">
        <v>128</v>
      </c>
      <c r="AU418" s="248" t="s">
        <v>81</v>
      </c>
      <c r="AV418" s="15" t="s">
        <v>81</v>
      </c>
      <c r="AW418" s="15" t="s">
        <v>30</v>
      </c>
      <c r="AX418" s="15" t="s">
        <v>73</v>
      </c>
      <c r="AY418" s="248" t="s">
        <v>120</v>
      </c>
    </row>
    <row r="419" spans="1:65" s="13" customFormat="1" ht="11.25">
      <c r="B419" s="204"/>
      <c r="C419" s="205"/>
      <c r="D419" s="199" t="s">
        <v>128</v>
      </c>
      <c r="E419" s="206" t="s">
        <v>1</v>
      </c>
      <c r="F419" s="207" t="s">
        <v>430</v>
      </c>
      <c r="G419" s="205"/>
      <c r="H419" s="208">
        <v>-152</v>
      </c>
      <c r="I419" s="209"/>
      <c r="J419" s="205"/>
      <c r="K419" s="205"/>
      <c r="L419" s="210"/>
      <c r="M419" s="211"/>
      <c r="N419" s="212"/>
      <c r="O419" s="212"/>
      <c r="P419" s="212"/>
      <c r="Q419" s="212"/>
      <c r="R419" s="212"/>
      <c r="S419" s="212"/>
      <c r="T419" s="213"/>
      <c r="AT419" s="214" t="s">
        <v>128</v>
      </c>
      <c r="AU419" s="214" t="s">
        <v>81</v>
      </c>
      <c r="AV419" s="13" t="s">
        <v>83</v>
      </c>
      <c r="AW419" s="13" t="s">
        <v>30</v>
      </c>
      <c r="AX419" s="13" t="s">
        <v>73</v>
      </c>
      <c r="AY419" s="214" t="s">
        <v>120</v>
      </c>
    </row>
    <row r="420" spans="1:65" s="15" customFormat="1" ht="11.25">
      <c r="B420" s="239"/>
      <c r="C420" s="240"/>
      <c r="D420" s="199" t="s">
        <v>128</v>
      </c>
      <c r="E420" s="241" t="s">
        <v>1</v>
      </c>
      <c r="F420" s="242" t="s">
        <v>431</v>
      </c>
      <c r="G420" s="240"/>
      <c r="H420" s="241" t="s">
        <v>1</v>
      </c>
      <c r="I420" s="243"/>
      <c r="J420" s="240"/>
      <c r="K420" s="240"/>
      <c r="L420" s="244"/>
      <c r="M420" s="245"/>
      <c r="N420" s="246"/>
      <c r="O420" s="246"/>
      <c r="P420" s="246"/>
      <c r="Q420" s="246"/>
      <c r="R420" s="246"/>
      <c r="S420" s="246"/>
      <c r="T420" s="247"/>
      <c r="AT420" s="248" t="s">
        <v>128</v>
      </c>
      <c r="AU420" s="248" t="s">
        <v>81</v>
      </c>
      <c r="AV420" s="15" t="s">
        <v>81</v>
      </c>
      <c r="AW420" s="15" t="s">
        <v>30</v>
      </c>
      <c r="AX420" s="15" t="s">
        <v>73</v>
      </c>
      <c r="AY420" s="248" t="s">
        <v>120</v>
      </c>
    </row>
    <row r="421" spans="1:65" s="13" customFormat="1" ht="11.25">
      <c r="B421" s="204"/>
      <c r="C421" s="205"/>
      <c r="D421" s="199" t="s">
        <v>128</v>
      </c>
      <c r="E421" s="206" t="s">
        <v>1</v>
      </c>
      <c r="F421" s="207" t="s">
        <v>432</v>
      </c>
      <c r="G421" s="205"/>
      <c r="H421" s="208">
        <v>-60</v>
      </c>
      <c r="I421" s="209"/>
      <c r="J421" s="205"/>
      <c r="K421" s="205"/>
      <c r="L421" s="210"/>
      <c r="M421" s="211"/>
      <c r="N421" s="212"/>
      <c r="O421" s="212"/>
      <c r="P421" s="212"/>
      <c r="Q421" s="212"/>
      <c r="R421" s="212"/>
      <c r="S421" s="212"/>
      <c r="T421" s="213"/>
      <c r="AT421" s="214" t="s">
        <v>128</v>
      </c>
      <c r="AU421" s="214" t="s">
        <v>81</v>
      </c>
      <c r="AV421" s="13" t="s">
        <v>83</v>
      </c>
      <c r="AW421" s="13" t="s">
        <v>30</v>
      </c>
      <c r="AX421" s="13" t="s">
        <v>73</v>
      </c>
      <c r="AY421" s="214" t="s">
        <v>120</v>
      </c>
    </row>
    <row r="422" spans="1:65" s="14" customFormat="1" ht="11.25">
      <c r="B422" s="215"/>
      <c r="C422" s="216"/>
      <c r="D422" s="199" t="s">
        <v>128</v>
      </c>
      <c r="E422" s="217" t="s">
        <v>1</v>
      </c>
      <c r="F422" s="218" t="s">
        <v>130</v>
      </c>
      <c r="G422" s="216"/>
      <c r="H422" s="219">
        <v>5850</v>
      </c>
      <c r="I422" s="220"/>
      <c r="J422" s="216"/>
      <c r="K422" s="216"/>
      <c r="L422" s="221"/>
      <c r="M422" s="222"/>
      <c r="N422" s="223"/>
      <c r="O422" s="223"/>
      <c r="P422" s="223"/>
      <c r="Q422" s="223"/>
      <c r="R422" s="223"/>
      <c r="S422" s="223"/>
      <c r="T422" s="224"/>
      <c r="AT422" s="225" t="s">
        <v>128</v>
      </c>
      <c r="AU422" s="225" t="s">
        <v>81</v>
      </c>
      <c r="AV422" s="14" t="s">
        <v>125</v>
      </c>
      <c r="AW422" s="14" t="s">
        <v>30</v>
      </c>
      <c r="AX422" s="14" t="s">
        <v>81</v>
      </c>
      <c r="AY422" s="225" t="s">
        <v>120</v>
      </c>
    </row>
    <row r="423" spans="1:65" s="2" customFormat="1" ht="14.45" customHeight="1">
      <c r="A423" s="34"/>
      <c r="B423" s="35"/>
      <c r="C423" s="228" t="s">
        <v>456</v>
      </c>
      <c r="D423" s="228" t="s">
        <v>159</v>
      </c>
      <c r="E423" s="229" t="s">
        <v>457</v>
      </c>
      <c r="F423" s="230" t="s">
        <v>458</v>
      </c>
      <c r="G423" s="231" t="s">
        <v>162</v>
      </c>
      <c r="H423" s="232">
        <v>5850</v>
      </c>
      <c r="I423" s="233"/>
      <c r="J423" s="234">
        <f>ROUND(I423*H423,2)</f>
        <v>0</v>
      </c>
      <c r="K423" s="235"/>
      <c r="L423" s="236"/>
      <c r="M423" s="237" t="s">
        <v>1</v>
      </c>
      <c r="N423" s="238" t="s">
        <v>38</v>
      </c>
      <c r="O423" s="71"/>
      <c r="P423" s="195">
        <f>O423*H423</f>
        <v>0</v>
      </c>
      <c r="Q423" s="195">
        <v>4.0999999999999999E-4</v>
      </c>
      <c r="R423" s="195">
        <f>Q423*H423</f>
        <v>2.3984999999999999</v>
      </c>
      <c r="S423" s="195">
        <v>0</v>
      </c>
      <c r="T423" s="196">
        <f>S423*H423</f>
        <v>0</v>
      </c>
      <c r="U423" s="34"/>
      <c r="V423" s="34"/>
      <c r="W423" s="34"/>
      <c r="X423" s="34"/>
      <c r="Y423" s="34"/>
      <c r="Z423" s="34"/>
      <c r="AA423" s="34"/>
      <c r="AB423" s="34"/>
      <c r="AC423" s="34"/>
      <c r="AD423" s="34"/>
      <c r="AE423" s="34"/>
      <c r="AR423" s="197" t="s">
        <v>158</v>
      </c>
      <c r="AT423" s="197" t="s">
        <v>159</v>
      </c>
      <c r="AU423" s="197" t="s">
        <v>81</v>
      </c>
      <c r="AY423" s="17" t="s">
        <v>120</v>
      </c>
      <c r="BE423" s="198">
        <f>IF(N423="základní",J423,0)</f>
        <v>0</v>
      </c>
      <c r="BF423" s="198">
        <f>IF(N423="snížená",J423,0)</f>
        <v>0</v>
      </c>
      <c r="BG423" s="198">
        <f>IF(N423="zákl. přenesená",J423,0)</f>
        <v>0</v>
      </c>
      <c r="BH423" s="198">
        <f>IF(N423="sníž. přenesená",J423,0)</f>
        <v>0</v>
      </c>
      <c r="BI423" s="198">
        <f>IF(N423="nulová",J423,0)</f>
        <v>0</v>
      </c>
      <c r="BJ423" s="17" t="s">
        <v>81</v>
      </c>
      <c r="BK423" s="198">
        <f>ROUND(I423*H423,2)</f>
        <v>0</v>
      </c>
      <c r="BL423" s="17" t="s">
        <v>125</v>
      </c>
      <c r="BM423" s="197" t="s">
        <v>459</v>
      </c>
    </row>
    <row r="424" spans="1:65" s="2" customFormat="1" ht="11.25">
      <c r="A424" s="34"/>
      <c r="B424" s="35"/>
      <c r="C424" s="36"/>
      <c r="D424" s="199" t="s">
        <v>127</v>
      </c>
      <c r="E424" s="36"/>
      <c r="F424" s="200" t="s">
        <v>458</v>
      </c>
      <c r="G424" s="36"/>
      <c r="H424" s="36"/>
      <c r="I424" s="201"/>
      <c r="J424" s="36"/>
      <c r="K424" s="36"/>
      <c r="L424" s="39"/>
      <c r="M424" s="202"/>
      <c r="N424" s="203"/>
      <c r="O424" s="71"/>
      <c r="P424" s="71"/>
      <c r="Q424" s="71"/>
      <c r="R424" s="71"/>
      <c r="S424" s="71"/>
      <c r="T424" s="72"/>
      <c r="U424" s="34"/>
      <c r="V424" s="34"/>
      <c r="W424" s="34"/>
      <c r="X424" s="34"/>
      <c r="Y424" s="34"/>
      <c r="Z424" s="34"/>
      <c r="AA424" s="34"/>
      <c r="AB424" s="34"/>
      <c r="AC424" s="34"/>
      <c r="AD424" s="34"/>
      <c r="AE424" s="34"/>
      <c r="AT424" s="17" t="s">
        <v>127</v>
      </c>
      <c r="AU424" s="17" t="s">
        <v>81</v>
      </c>
    </row>
    <row r="425" spans="1:65" s="13" customFormat="1" ht="11.25">
      <c r="B425" s="204"/>
      <c r="C425" s="205"/>
      <c r="D425" s="199" t="s">
        <v>128</v>
      </c>
      <c r="E425" s="206" t="s">
        <v>1</v>
      </c>
      <c r="F425" s="207" t="s">
        <v>427</v>
      </c>
      <c r="G425" s="205"/>
      <c r="H425" s="208">
        <v>3832</v>
      </c>
      <c r="I425" s="209"/>
      <c r="J425" s="205"/>
      <c r="K425" s="205"/>
      <c r="L425" s="210"/>
      <c r="M425" s="211"/>
      <c r="N425" s="212"/>
      <c r="O425" s="212"/>
      <c r="P425" s="212"/>
      <c r="Q425" s="212"/>
      <c r="R425" s="212"/>
      <c r="S425" s="212"/>
      <c r="T425" s="213"/>
      <c r="AT425" s="214" t="s">
        <v>128</v>
      </c>
      <c r="AU425" s="214" t="s">
        <v>81</v>
      </c>
      <c r="AV425" s="13" t="s">
        <v>83</v>
      </c>
      <c r="AW425" s="13" t="s">
        <v>30</v>
      </c>
      <c r="AX425" s="13" t="s">
        <v>73</v>
      </c>
      <c r="AY425" s="214" t="s">
        <v>120</v>
      </c>
    </row>
    <row r="426" spans="1:65" s="13" customFormat="1" ht="11.25">
      <c r="B426" s="204"/>
      <c r="C426" s="205"/>
      <c r="D426" s="199" t="s">
        <v>128</v>
      </c>
      <c r="E426" s="206" t="s">
        <v>1</v>
      </c>
      <c r="F426" s="207" t="s">
        <v>428</v>
      </c>
      <c r="G426" s="205"/>
      <c r="H426" s="208">
        <v>2230</v>
      </c>
      <c r="I426" s="209"/>
      <c r="J426" s="205"/>
      <c r="K426" s="205"/>
      <c r="L426" s="210"/>
      <c r="M426" s="211"/>
      <c r="N426" s="212"/>
      <c r="O426" s="212"/>
      <c r="P426" s="212"/>
      <c r="Q426" s="212"/>
      <c r="R426" s="212"/>
      <c r="S426" s="212"/>
      <c r="T426" s="213"/>
      <c r="AT426" s="214" t="s">
        <v>128</v>
      </c>
      <c r="AU426" s="214" t="s">
        <v>81</v>
      </c>
      <c r="AV426" s="13" t="s">
        <v>83</v>
      </c>
      <c r="AW426" s="13" t="s">
        <v>30</v>
      </c>
      <c r="AX426" s="13" t="s">
        <v>73</v>
      </c>
      <c r="AY426" s="214" t="s">
        <v>120</v>
      </c>
    </row>
    <row r="427" spans="1:65" s="15" customFormat="1" ht="11.25">
      <c r="B427" s="239"/>
      <c r="C427" s="240"/>
      <c r="D427" s="199" t="s">
        <v>128</v>
      </c>
      <c r="E427" s="241" t="s">
        <v>1</v>
      </c>
      <c r="F427" s="242" t="s">
        <v>429</v>
      </c>
      <c r="G427" s="240"/>
      <c r="H427" s="241" t="s">
        <v>1</v>
      </c>
      <c r="I427" s="243"/>
      <c r="J427" s="240"/>
      <c r="K427" s="240"/>
      <c r="L427" s="244"/>
      <c r="M427" s="245"/>
      <c r="N427" s="246"/>
      <c r="O427" s="246"/>
      <c r="P427" s="246"/>
      <c r="Q427" s="246"/>
      <c r="R427" s="246"/>
      <c r="S427" s="246"/>
      <c r="T427" s="247"/>
      <c r="AT427" s="248" t="s">
        <v>128</v>
      </c>
      <c r="AU427" s="248" t="s">
        <v>81</v>
      </c>
      <c r="AV427" s="15" t="s">
        <v>81</v>
      </c>
      <c r="AW427" s="15" t="s">
        <v>30</v>
      </c>
      <c r="AX427" s="15" t="s">
        <v>73</v>
      </c>
      <c r="AY427" s="248" t="s">
        <v>120</v>
      </c>
    </row>
    <row r="428" spans="1:65" s="13" customFormat="1" ht="11.25">
      <c r="B428" s="204"/>
      <c r="C428" s="205"/>
      <c r="D428" s="199" t="s">
        <v>128</v>
      </c>
      <c r="E428" s="206" t="s">
        <v>1</v>
      </c>
      <c r="F428" s="207" t="s">
        <v>430</v>
      </c>
      <c r="G428" s="205"/>
      <c r="H428" s="208">
        <v>-152</v>
      </c>
      <c r="I428" s="209"/>
      <c r="J428" s="205"/>
      <c r="K428" s="205"/>
      <c r="L428" s="210"/>
      <c r="M428" s="211"/>
      <c r="N428" s="212"/>
      <c r="O428" s="212"/>
      <c r="P428" s="212"/>
      <c r="Q428" s="212"/>
      <c r="R428" s="212"/>
      <c r="S428" s="212"/>
      <c r="T428" s="213"/>
      <c r="AT428" s="214" t="s">
        <v>128</v>
      </c>
      <c r="AU428" s="214" t="s">
        <v>81</v>
      </c>
      <c r="AV428" s="13" t="s">
        <v>83</v>
      </c>
      <c r="AW428" s="13" t="s">
        <v>30</v>
      </c>
      <c r="AX428" s="13" t="s">
        <v>73</v>
      </c>
      <c r="AY428" s="214" t="s">
        <v>120</v>
      </c>
    </row>
    <row r="429" spans="1:65" s="15" customFormat="1" ht="11.25">
      <c r="B429" s="239"/>
      <c r="C429" s="240"/>
      <c r="D429" s="199" t="s">
        <v>128</v>
      </c>
      <c r="E429" s="241" t="s">
        <v>1</v>
      </c>
      <c r="F429" s="242" t="s">
        <v>431</v>
      </c>
      <c r="G429" s="240"/>
      <c r="H429" s="241" t="s">
        <v>1</v>
      </c>
      <c r="I429" s="243"/>
      <c r="J429" s="240"/>
      <c r="K429" s="240"/>
      <c r="L429" s="244"/>
      <c r="M429" s="245"/>
      <c r="N429" s="246"/>
      <c r="O429" s="246"/>
      <c r="P429" s="246"/>
      <c r="Q429" s="246"/>
      <c r="R429" s="246"/>
      <c r="S429" s="246"/>
      <c r="T429" s="247"/>
      <c r="AT429" s="248" t="s">
        <v>128</v>
      </c>
      <c r="AU429" s="248" t="s">
        <v>81</v>
      </c>
      <c r="AV429" s="15" t="s">
        <v>81</v>
      </c>
      <c r="AW429" s="15" t="s">
        <v>30</v>
      </c>
      <c r="AX429" s="15" t="s">
        <v>73</v>
      </c>
      <c r="AY429" s="248" t="s">
        <v>120</v>
      </c>
    </row>
    <row r="430" spans="1:65" s="13" customFormat="1" ht="11.25">
      <c r="B430" s="204"/>
      <c r="C430" s="205"/>
      <c r="D430" s="199" t="s">
        <v>128</v>
      </c>
      <c r="E430" s="206" t="s">
        <v>1</v>
      </c>
      <c r="F430" s="207" t="s">
        <v>432</v>
      </c>
      <c r="G430" s="205"/>
      <c r="H430" s="208">
        <v>-60</v>
      </c>
      <c r="I430" s="209"/>
      <c r="J430" s="205"/>
      <c r="K430" s="205"/>
      <c r="L430" s="210"/>
      <c r="M430" s="211"/>
      <c r="N430" s="212"/>
      <c r="O430" s="212"/>
      <c r="P430" s="212"/>
      <c r="Q430" s="212"/>
      <c r="R430" s="212"/>
      <c r="S430" s="212"/>
      <c r="T430" s="213"/>
      <c r="AT430" s="214" t="s">
        <v>128</v>
      </c>
      <c r="AU430" s="214" t="s">
        <v>81</v>
      </c>
      <c r="AV430" s="13" t="s">
        <v>83</v>
      </c>
      <c r="AW430" s="13" t="s">
        <v>30</v>
      </c>
      <c r="AX430" s="13" t="s">
        <v>73</v>
      </c>
      <c r="AY430" s="214" t="s">
        <v>120</v>
      </c>
    </row>
    <row r="431" spans="1:65" s="14" customFormat="1" ht="11.25">
      <c r="B431" s="215"/>
      <c r="C431" s="216"/>
      <c r="D431" s="199" t="s">
        <v>128</v>
      </c>
      <c r="E431" s="217" t="s">
        <v>1</v>
      </c>
      <c r="F431" s="218" t="s">
        <v>130</v>
      </c>
      <c r="G431" s="216"/>
      <c r="H431" s="219">
        <v>5850</v>
      </c>
      <c r="I431" s="220"/>
      <c r="J431" s="216"/>
      <c r="K431" s="216"/>
      <c r="L431" s="221"/>
      <c r="M431" s="222"/>
      <c r="N431" s="223"/>
      <c r="O431" s="223"/>
      <c r="P431" s="223"/>
      <c r="Q431" s="223"/>
      <c r="R431" s="223"/>
      <c r="S431" s="223"/>
      <c r="T431" s="224"/>
      <c r="AT431" s="225" t="s">
        <v>128</v>
      </c>
      <c r="AU431" s="225" t="s">
        <v>81</v>
      </c>
      <c r="AV431" s="14" t="s">
        <v>125</v>
      </c>
      <c r="AW431" s="14" t="s">
        <v>30</v>
      </c>
      <c r="AX431" s="14" t="s">
        <v>81</v>
      </c>
      <c r="AY431" s="225" t="s">
        <v>120</v>
      </c>
    </row>
    <row r="432" spans="1:65" s="2" customFormat="1" ht="14.45" customHeight="1">
      <c r="A432" s="34"/>
      <c r="B432" s="35"/>
      <c r="C432" s="228" t="s">
        <v>460</v>
      </c>
      <c r="D432" s="228" t="s">
        <v>159</v>
      </c>
      <c r="E432" s="229" t="s">
        <v>461</v>
      </c>
      <c r="F432" s="230" t="s">
        <v>462</v>
      </c>
      <c r="G432" s="231" t="s">
        <v>162</v>
      </c>
      <c r="H432" s="232">
        <v>5850</v>
      </c>
      <c r="I432" s="233"/>
      <c r="J432" s="234">
        <f>ROUND(I432*H432,2)</f>
        <v>0</v>
      </c>
      <c r="K432" s="235"/>
      <c r="L432" s="236"/>
      <c r="M432" s="237" t="s">
        <v>1</v>
      </c>
      <c r="N432" s="238" t="s">
        <v>38</v>
      </c>
      <c r="O432" s="71"/>
      <c r="P432" s="195">
        <f>O432*H432</f>
        <v>0</v>
      </c>
      <c r="Q432" s="195">
        <v>5.0000000000000002E-5</v>
      </c>
      <c r="R432" s="195">
        <f>Q432*H432</f>
        <v>0.29250000000000004</v>
      </c>
      <c r="S432" s="195">
        <v>0</v>
      </c>
      <c r="T432" s="196">
        <f>S432*H432</f>
        <v>0</v>
      </c>
      <c r="U432" s="34"/>
      <c r="V432" s="34"/>
      <c r="W432" s="34"/>
      <c r="X432" s="34"/>
      <c r="Y432" s="34"/>
      <c r="Z432" s="34"/>
      <c r="AA432" s="34"/>
      <c r="AB432" s="34"/>
      <c r="AC432" s="34"/>
      <c r="AD432" s="34"/>
      <c r="AE432" s="34"/>
      <c r="AR432" s="197" t="s">
        <v>158</v>
      </c>
      <c r="AT432" s="197" t="s">
        <v>159</v>
      </c>
      <c r="AU432" s="197" t="s">
        <v>81</v>
      </c>
      <c r="AY432" s="17" t="s">
        <v>120</v>
      </c>
      <c r="BE432" s="198">
        <f>IF(N432="základní",J432,0)</f>
        <v>0</v>
      </c>
      <c r="BF432" s="198">
        <f>IF(N432="snížená",J432,0)</f>
        <v>0</v>
      </c>
      <c r="BG432" s="198">
        <f>IF(N432="zákl. přenesená",J432,0)</f>
        <v>0</v>
      </c>
      <c r="BH432" s="198">
        <f>IF(N432="sníž. přenesená",J432,0)</f>
        <v>0</v>
      </c>
      <c r="BI432" s="198">
        <f>IF(N432="nulová",J432,0)</f>
        <v>0</v>
      </c>
      <c r="BJ432" s="17" t="s">
        <v>81</v>
      </c>
      <c r="BK432" s="198">
        <f>ROUND(I432*H432,2)</f>
        <v>0</v>
      </c>
      <c r="BL432" s="17" t="s">
        <v>125</v>
      </c>
      <c r="BM432" s="197" t="s">
        <v>463</v>
      </c>
    </row>
    <row r="433" spans="1:65" s="2" customFormat="1" ht="11.25">
      <c r="A433" s="34"/>
      <c r="B433" s="35"/>
      <c r="C433" s="36"/>
      <c r="D433" s="199" t="s">
        <v>127</v>
      </c>
      <c r="E433" s="36"/>
      <c r="F433" s="200" t="s">
        <v>462</v>
      </c>
      <c r="G433" s="36"/>
      <c r="H433" s="36"/>
      <c r="I433" s="201"/>
      <c r="J433" s="36"/>
      <c r="K433" s="36"/>
      <c r="L433" s="39"/>
      <c r="M433" s="202"/>
      <c r="N433" s="203"/>
      <c r="O433" s="71"/>
      <c r="P433" s="71"/>
      <c r="Q433" s="71"/>
      <c r="R433" s="71"/>
      <c r="S433" s="71"/>
      <c r="T433" s="72"/>
      <c r="U433" s="34"/>
      <c r="V433" s="34"/>
      <c r="W433" s="34"/>
      <c r="X433" s="34"/>
      <c r="Y433" s="34"/>
      <c r="Z433" s="34"/>
      <c r="AA433" s="34"/>
      <c r="AB433" s="34"/>
      <c r="AC433" s="34"/>
      <c r="AD433" s="34"/>
      <c r="AE433" s="34"/>
      <c r="AT433" s="17" t="s">
        <v>127</v>
      </c>
      <c r="AU433" s="17" t="s">
        <v>81</v>
      </c>
    </row>
    <row r="434" spans="1:65" s="13" customFormat="1" ht="11.25">
      <c r="B434" s="204"/>
      <c r="C434" s="205"/>
      <c r="D434" s="199" t="s">
        <v>128</v>
      </c>
      <c r="E434" s="206" t="s">
        <v>1</v>
      </c>
      <c r="F434" s="207" t="s">
        <v>427</v>
      </c>
      <c r="G434" s="205"/>
      <c r="H434" s="208">
        <v>3832</v>
      </c>
      <c r="I434" s="209"/>
      <c r="J434" s="205"/>
      <c r="K434" s="205"/>
      <c r="L434" s="210"/>
      <c r="M434" s="211"/>
      <c r="N434" s="212"/>
      <c r="O434" s="212"/>
      <c r="P434" s="212"/>
      <c r="Q434" s="212"/>
      <c r="R434" s="212"/>
      <c r="S434" s="212"/>
      <c r="T434" s="213"/>
      <c r="AT434" s="214" t="s">
        <v>128</v>
      </c>
      <c r="AU434" s="214" t="s">
        <v>81</v>
      </c>
      <c r="AV434" s="13" t="s">
        <v>83</v>
      </c>
      <c r="AW434" s="13" t="s">
        <v>30</v>
      </c>
      <c r="AX434" s="13" t="s">
        <v>73</v>
      </c>
      <c r="AY434" s="214" t="s">
        <v>120</v>
      </c>
    </row>
    <row r="435" spans="1:65" s="13" customFormat="1" ht="11.25">
      <c r="B435" s="204"/>
      <c r="C435" s="205"/>
      <c r="D435" s="199" t="s">
        <v>128</v>
      </c>
      <c r="E435" s="206" t="s">
        <v>1</v>
      </c>
      <c r="F435" s="207" t="s">
        <v>428</v>
      </c>
      <c r="G435" s="205"/>
      <c r="H435" s="208">
        <v>2230</v>
      </c>
      <c r="I435" s="209"/>
      <c r="J435" s="205"/>
      <c r="K435" s="205"/>
      <c r="L435" s="210"/>
      <c r="M435" s="211"/>
      <c r="N435" s="212"/>
      <c r="O435" s="212"/>
      <c r="P435" s="212"/>
      <c r="Q435" s="212"/>
      <c r="R435" s="212"/>
      <c r="S435" s="212"/>
      <c r="T435" s="213"/>
      <c r="AT435" s="214" t="s">
        <v>128</v>
      </c>
      <c r="AU435" s="214" t="s">
        <v>81</v>
      </c>
      <c r="AV435" s="13" t="s">
        <v>83</v>
      </c>
      <c r="AW435" s="13" t="s">
        <v>30</v>
      </c>
      <c r="AX435" s="13" t="s">
        <v>73</v>
      </c>
      <c r="AY435" s="214" t="s">
        <v>120</v>
      </c>
    </row>
    <row r="436" spans="1:65" s="15" customFormat="1" ht="11.25">
      <c r="B436" s="239"/>
      <c r="C436" s="240"/>
      <c r="D436" s="199" t="s">
        <v>128</v>
      </c>
      <c r="E436" s="241" t="s">
        <v>1</v>
      </c>
      <c r="F436" s="242" t="s">
        <v>429</v>
      </c>
      <c r="G436" s="240"/>
      <c r="H436" s="241" t="s">
        <v>1</v>
      </c>
      <c r="I436" s="243"/>
      <c r="J436" s="240"/>
      <c r="K436" s="240"/>
      <c r="L436" s="244"/>
      <c r="M436" s="245"/>
      <c r="N436" s="246"/>
      <c r="O436" s="246"/>
      <c r="P436" s="246"/>
      <c r="Q436" s="246"/>
      <c r="R436" s="246"/>
      <c r="S436" s="246"/>
      <c r="T436" s="247"/>
      <c r="AT436" s="248" t="s">
        <v>128</v>
      </c>
      <c r="AU436" s="248" t="s">
        <v>81</v>
      </c>
      <c r="AV436" s="15" t="s">
        <v>81</v>
      </c>
      <c r="AW436" s="15" t="s">
        <v>30</v>
      </c>
      <c r="AX436" s="15" t="s">
        <v>73</v>
      </c>
      <c r="AY436" s="248" t="s">
        <v>120</v>
      </c>
    </row>
    <row r="437" spans="1:65" s="13" customFormat="1" ht="11.25">
      <c r="B437" s="204"/>
      <c r="C437" s="205"/>
      <c r="D437" s="199" t="s">
        <v>128</v>
      </c>
      <c r="E437" s="206" t="s">
        <v>1</v>
      </c>
      <c r="F437" s="207" t="s">
        <v>430</v>
      </c>
      <c r="G437" s="205"/>
      <c r="H437" s="208">
        <v>-152</v>
      </c>
      <c r="I437" s="209"/>
      <c r="J437" s="205"/>
      <c r="K437" s="205"/>
      <c r="L437" s="210"/>
      <c r="M437" s="211"/>
      <c r="N437" s="212"/>
      <c r="O437" s="212"/>
      <c r="P437" s="212"/>
      <c r="Q437" s="212"/>
      <c r="R437" s="212"/>
      <c r="S437" s="212"/>
      <c r="T437" s="213"/>
      <c r="AT437" s="214" t="s">
        <v>128</v>
      </c>
      <c r="AU437" s="214" t="s">
        <v>81</v>
      </c>
      <c r="AV437" s="13" t="s">
        <v>83</v>
      </c>
      <c r="AW437" s="13" t="s">
        <v>30</v>
      </c>
      <c r="AX437" s="13" t="s">
        <v>73</v>
      </c>
      <c r="AY437" s="214" t="s">
        <v>120</v>
      </c>
    </row>
    <row r="438" spans="1:65" s="15" customFormat="1" ht="11.25">
      <c r="B438" s="239"/>
      <c r="C438" s="240"/>
      <c r="D438" s="199" t="s">
        <v>128</v>
      </c>
      <c r="E438" s="241" t="s">
        <v>1</v>
      </c>
      <c r="F438" s="242" t="s">
        <v>431</v>
      </c>
      <c r="G438" s="240"/>
      <c r="H438" s="241" t="s">
        <v>1</v>
      </c>
      <c r="I438" s="243"/>
      <c r="J438" s="240"/>
      <c r="K438" s="240"/>
      <c r="L438" s="244"/>
      <c r="M438" s="245"/>
      <c r="N438" s="246"/>
      <c r="O438" s="246"/>
      <c r="P438" s="246"/>
      <c r="Q438" s="246"/>
      <c r="R438" s="246"/>
      <c r="S438" s="246"/>
      <c r="T438" s="247"/>
      <c r="AT438" s="248" t="s">
        <v>128</v>
      </c>
      <c r="AU438" s="248" t="s">
        <v>81</v>
      </c>
      <c r="AV438" s="15" t="s">
        <v>81</v>
      </c>
      <c r="AW438" s="15" t="s">
        <v>30</v>
      </c>
      <c r="AX438" s="15" t="s">
        <v>73</v>
      </c>
      <c r="AY438" s="248" t="s">
        <v>120</v>
      </c>
    </row>
    <row r="439" spans="1:65" s="13" customFormat="1" ht="11.25">
      <c r="B439" s="204"/>
      <c r="C439" s="205"/>
      <c r="D439" s="199" t="s">
        <v>128</v>
      </c>
      <c r="E439" s="206" t="s">
        <v>1</v>
      </c>
      <c r="F439" s="207" t="s">
        <v>432</v>
      </c>
      <c r="G439" s="205"/>
      <c r="H439" s="208">
        <v>-60</v>
      </c>
      <c r="I439" s="209"/>
      <c r="J439" s="205"/>
      <c r="K439" s="205"/>
      <c r="L439" s="210"/>
      <c r="M439" s="211"/>
      <c r="N439" s="212"/>
      <c r="O439" s="212"/>
      <c r="P439" s="212"/>
      <c r="Q439" s="212"/>
      <c r="R439" s="212"/>
      <c r="S439" s="212"/>
      <c r="T439" s="213"/>
      <c r="AT439" s="214" t="s">
        <v>128</v>
      </c>
      <c r="AU439" s="214" t="s">
        <v>81</v>
      </c>
      <c r="AV439" s="13" t="s">
        <v>83</v>
      </c>
      <c r="AW439" s="13" t="s">
        <v>30</v>
      </c>
      <c r="AX439" s="13" t="s">
        <v>73</v>
      </c>
      <c r="AY439" s="214" t="s">
        <v>120</v>
      </c>
    </row>
    <row r="440" spans="1:65" s="14" customFormat="1" ht="11.25">
      <c r="B440" s="215"/>
      <c r="C440" s="216"/>
      <c r="D440" s="199" t="s">
        <v>128</v>
      </c>
      <c r="E440" s="217" t="s">
        <v>1</v>
      </c>
      <c r="F440" s="218" t="s">
        <v>130</v>
      </c>
      <c r="G440" s="216"/>
      <c r="H440" s="219">
        <v>5850</v>
      </c>
      <c r="I440" s="220"/>
      <c r="J440" s="216"/>
      <c r="K440" s="216"/>
      <c r="L440" s="221"/>
      <c r="M440" s="222"/>
      <c r="N440" s="223"/>
      <c r="O440" s="223"/>
      <c r="P440" s="223"/>
      <c r="Q440" s="223"/>
      <c r="R440" s="223"/>
      <c r="S440" s="223"/>
      <c r="T440" s="224"/>
      <c r="AT440" s="225" t="s">
        <v>128</v>
      </c>
      <c r="AU440" s="225" t="s">
        <v>81</v>
      </c>
      <c r="AV440" s="14" t="s">
        <v>125</v>
      </c>
      <c r="AW440" s="14" t="s">
        <v>30</v>
      </c>
      <c r="AX440" s="14" t="s">
        <v>81</v>
      </c>
      <c r="AY440" s="225" t="s">
        <v>120</v>
      </c>
    </row>
    <row r="441" spans="1:65" s="2" customFormat="1" ht="14.45" customHeight="1">
      <c r="A441" s="34"/>
      <c r="B441" s="35"/>
      <c r="C441" s="185" t="s">
        <v>464</v>
      </c>
      <c r="D441" s="185" t="s">
        <v>121</v>
      </c>
      <c r="E441" s="186" t="s">
        <v>465</v>
      </c>
      <c r="F441" s="187" t="s">
        <v>466</v>
      </c>
      <c r="G441" s="188" t="s">
        <v>467</v>
      </c>
      <c r="H441" s="189">
        <v>160</v>
      </c>
      <c r="I441" s="190"/>
      <c r="J441" s="191">
        <f>ROUND(I441*H441,2)</f>
        <v>0</v>
      </c>
      <c r="K441" s="192"/>
      <c r="L441" s="39"/>
      <c r="M441" s="193" t="s">
        <v>1</v>
      </c>
      <c r="N441" s="194" t="s">
        <v>38</v>
      </c>
      <c r="O441" s="71"/>
      <c r="P441" s="195">
        <f>O441*H441</f>
        <v>0</v>
      </c>
      <c r="Q441" s="195">
        <v>0</v>
      </c>
      <c r="R441" s="195">
        <f>Q441*H441</f>
        <v>0</v>
      </c>
      <c r="S441" s="195">
        <v>0</v>
      </c>
      <c r="T441" s="196">
        <f>S441*H441</f>
        <v>0</v>
      </c>
      <c r="U441" s="34"/>
      <c r="V441" s="34"/>
      <c r="W441" s="34"/>
      <c r="X441" s="34"/>
      <c r="Y441" s="34"/>
      <c r="Z441" s="34"/>
      <c r="AA441" s="34"/>
      <c r="AB441" s="34"/>
      <c r="AC441" s="34"/>
      <c r="AD441" s="34"/>
      <c r="AE441" s="34"/>
      <c r="AR441" s="197" t="s">
        <v>125</v>
      </c>
      <c r="AT441" s="197" t="s">
        <v>121</v>
      </c>
      <c r="AU441" s="197" t="s">
        <v>81</v>
      </c>
      <c r="AY441" s="17" t="s">
        <v>120</v>
      </c>
      <c r="BE441" s="198">
        <f>IF(N441="základní",J441,0)</f>
        <v>0</v>
      </c>
      <c r="BF441" s="198">
        <f>IF(N441="snížená",J441,0)</f>
        <v>0</v>
      </c>
      <c r="BG441" s="198">
        <f>IF(N441="zákl. přenesená",J441,0)</f>
        <v>0</v>
      </c>
      <c r="BH441" s="198">
        <f>IF(N441="sníž. přenesená",J441,0)</f>
        <v>0</v>
      </c>
      <c r="BI441" s="198">
        <f>IF(N441="nulová",J441,0)</f>
        <v>0</v>
      </c>
      <c r="BJ441" s="17" t="s">
        <v>81</v>
      </c>
      <c r="BK441" s="198">
        <f>ROUND(I441*H441,2)</f>
        <v>0</v>
      </c>
      <c r="BL441" s="17" t="s">
        <v>125</v>
      </c>
      <c r="BM441" s="197" t="s">
        <v>468</v>
      </c>
    </row>
    <row r="442" spans="1:65" s="2" customFormat="1" ht="11.25">
      <c r="A442" s="34"/>
      <c r="B442" s="35"/>
      <c r="C442" s="36"/>
      <c r="D442" s="199" t="s">
        <v>127</v>
      </c>
      <c r="E442" s="36"/>
      <c r="F442" s="200" t="s">
        <v>466</v>
      </c>
      <c r="G442" s="36"/>
      <c r="H442" s="36"/>
      <c r="I442" s="201"/>
      <c r="J442" s="36"/>
      <c r="K442" s="36"/>
      <c r="L442" s="39"/>
      <c r="M442" s="202"/>
      <c r="N442" s="203"/>
      <c r="O442" s="71"/>
      <c r="P442" s="71"/>
      <c r="Q442" s="71"/>
      <c r="R442" s="71"/>
      <c r="S442" s="71"/>
      <c r="T442" s="72"/>
      <c r="U442" s="34"/>
      <c r="V442" s="34"/>
      <c r="W442" s="34"/>
      <c r="X442" s="34"/>
      <c r="Y442" s="34"/>
      <c r="Z442" s="34"/>
      <c r="AA442" s="34"/>
      <c r="AB442" s="34"/>
      <c r="AC442" s="34"/>
      <c r="AD442" s="34"/>
      <c r="AE442" s="34"/>
      <c r="AT442" s="17" t="s">
        <v>127</v>
      </c>
      <c r="AU442" s="17" t="s">
        <v>81</v>
      </c>
    </row>
    <row r="443" spans="1:65" s="13" customFormat="1" ht="11.25">
      <c r="B443" s="204"/>
      <c r="C443" s="205"/>
      <c r="D443" s="199" t="s">
        <v>128</v>
      </c>
      <c r="E443" s="206" t="s">
        <v>1</v>
      </c>
      <c r="F443" s="207" t="s">
        <v>469</v>
      </c>
      <c r="G443" s="205"/>
      <c r="H443" s="208">
        <v>157.083</v>
      </c>
      <c r="I443" s="209"/>
      <c r="J443" s="205"/>
      <c r="K443" s="205"/>
      <c r="L443" s="210"/>
      <c r="M443" s="211"/>
      <c r="N443" s="212"/>
      <c r="O443" s="212"/>
      <c r="P443" s="212"/>
      <c r="Q443" s="212"/>
      <c r="R443" s="212"/>
      <c r="S443" s="212"/>
      <c r="T443" s="213"/>
      <c r="AT443" s="214" t="s">
        <v>128</v>
      </c>
      <c r="AU443" s="214" t="s">
        <v>81</v>
      </c>
      <c r="AV443" s="13" t="s">
        <v>83</v>
      </c>
      <c r="AW443" s="13" t="s">
        <v>30</v>
      </c>
      <c r="AX443" s="13" t="s">
        <v>73</v>
      </c>
      <c r="AY443" s="214" t="s">
        <v>120</v>
      </c>
    </row>
    <row r="444" spans="1:65" s="13" customFormat="1" ht="11.25">
      <c r="B444" s="204"/>
      <c r="C444" s="205"/>
      <c r="D444" s="199" t="s">
        <v>128</v>
      </c>
      <c r="E444" s="206" t="s">
        <v>1</v>
      </c>
      <c r="F444" s="207" t="s">
        <v>470</v>
      </c>
      <c r="G444" s="205"/>
      <c r="H444" s="208">
        <v>2.9169999999999998</v>
      </c>
      <c r="I444" s="209"/>
      <c r="J444" s="205"/>
      <c r="K444" s="205"/>
      <c r="L444" s="210"/>
      <c r="M444" s="211"/>
      <c r="N444" s="212"/>
      <c r="O444" s="212"/>
      <c r="P444" s="212"/>
      <c r="Q444" s="212"/>
      <c r="R444" s="212"/>
      <c r="S444" s="212"/>
      <c r="T444" s="213"/>
      <c r="AT444" s="214" t="s">
        <v>128</v>
      </c>
      <c r="AU444" s="214" t="s">
        <v>81</v>
      </c>
      <c r="AV444" s="13" t="s">
        <v>83</v>
      </c>
      <c r="AW444" s="13" t="s">
        <v>30</v>
      </c>
      <c r="AX444" s="13" t="s">
        <v>73</v>
      </c>
      <c r="AY444" s="214" t="s">
        <v>120</v>
      </c>
    </row>
    <row r="445" spans="1:65" s="14" customFormat="1" ht="11.25">
      <c r="B445" s="215"/>
      <c r="C445" s="216"/>
      <c r="D445" s="199" t="s">
        <v>128</v>
      </c>
      <c r="E445" s="217" t="s">
        <v>1</v>
      </c>
      <c r="F445" s="218" t="s">
        <v>130</v>
      </c>
      <c r="G445" s="216"/>
      <c r="H445" s="219">
        <v>160</v>
      </c>
      <c r="I445" s="220"/>
      <c r="J445" s="216"/>
      <c r="K445" s="216"/>
      <c r="L445" s="221"/>
      <c r="M445" s="222"/>
      <c r="N445" s="223"/>
      <c r="O445" s="223"/>
      <c r="P445" s="223"/>
      <c r="Q445" s="223"/>
      <c r="R445" s="223"/>
      <c r="S445" s="223"/>
      <c r="T445" s="224"/>
      <c r="AT445" s="225" t="s">
        <v>128</v>
      </c>
      <c r="AU445" s="225" t="s">
        <v>81</v>
      </c>
      <c r="AV445" s="14" t="s">
        <v>125</v>
      </c>
      <c r="AW445" s="14" t="s">
        <v>30</v>
      </c>
      <c r="AX445" s="14" t="s">
        <v>81</v>
      </c>
      <c r="AY445" s="225" t="s">
        <v>120</v>
      </c>
    </row>
    <row r="446" spans="1:65" s="2" customFormat="1" ht="14.45" customHeight="1">
      <c r="A446" s="34"/>
      <c r="B446" s="35"/>
      <c r="C446" s="185" t="s">
        <v>471</v>
      </c>
      <c r="D446" s="185" t="s">
        <v>121</v>
      </c>
      <c r="E446" s="186" t="s">
        <v>472</v>
      </c>
      <c r="F446" s="187" t="s">
        <v>473</v>
      </c>
      <c r="G446" s="188" t="s">
        <v>162</v>
      </c>
      <c r="H446" s="189">
        <v>320</v>
      </c>
      <c r="I446" s="190"/>
      <c r="J446" s="191">
        <f>ROUND(I446*H446,2)</f>
        <v>0</v>
      </c>
      <c r="K446" s="192"/>
      <c r="L446" s="39"/>
      <c r="M446" s="193" t="s">
        <v>1</v>
      </c>
      <c r="N446" s="194" t="s">
        <v>38</v>
      </c>
      <c r="O446" s="71"/>
      <c r="P446" s="195">
        <f>O446*H446</f>
        <v>0</v>
      </c>
      <c r="Q446" s="195">
        <v>0</v>
      </c>
      <c r="R446" s="195">
        <f>Q446*H446</f>
        <v>0</v>
      </c>
      <c r="S446" s="195">
        <v>0</v>
      </c>
      <c r="T446" s="196">
        <f>S446*H446</f>
        <v>0</v>
      </c>
      <c r="U446" s="34"/>
      <c r="V446" s="34"/>
      <c r="W446" s="34"/>
      <c r="X446" s="34"/>
      <c r="Y446" s="34"/>
      <c r="Z446" s="34"/>
      <c r="AA446" s="34"/>
      <c r="AB446" s="34"/>
      <c r="AC446" s="34"/>
      <c r="AD446" s="34"/>
      <c r="AE446" s="34"/>
      <c r="AR446" s="197" t="s">
        <v>125</v>
      </c>
      <c r="AT446" s="197" t="s">
        <v>121</v>
      </c>
      <c r="AU446" s="197" t="s">
        <v>81</v>
      </c>
      <c r="AY446" s="17" t="s">
        <v>120</v>
      </c>
      <c r="BE446" s="198">
        <f>IF(N446="základní",J446,0)</f>
        <v>0</v>
      </c>
      <c r="BF446" s="198">
        <f>IF(N446="snížená",J446,0)</f>
        <v>0</v>
      </c>
      <c r="BG446" s="198">
        <f>IF(N446="zákl. přenesená",J446,0)</f>
        <v>0</v>
      </c>
      <c r="BH446" s="198">
        <f>IF(N446="sníž. přenesená",J446,0)</f>
        <v>0</v>
      </c>
      <c r="BI446" s="198">
        <f>IF(N446="nulová",J446,0)</f>
        <v>0</v>
      </c>
      <c r="BJ446" s="17" t="s">
        <v>81</v>
      </c>
      <c r="BK446" s="198">
        <f>ROUND(I446*H446,2)</f>
        <v>0</v>
      </c>
      <c r="BL446" s="17" t="s">
        <v>125</v>
      </c>
      <c r="BM446" s="197" t="s">
        <v>474</v>
      </c>
    </row>
    <row r="447" spans="1:65" s="2" customFormat="1" ht="11.25">
      <c r="A447" s="34"/>
      <c r="B447" s="35"/>
      <c r="C447" s="36"/>
      <c r="D447" s="199" t="s">
        <v>127</v>
      </c>
      <c r="E447" s="36"/>
      <c r="F447" s="200" t="s">
        <v>473</v>
      </c>
      <c r="G447" s="36"/>
      <c r="H447" s="36"/>
      <c r="I447" s="201"/>
      <c r="J447" s="36"/>
      <c r="K447" s="36"/>
      <c r="L447" s="39"/>
      <c r="M447" s="202"/>
      <c r="N447" s="203"/>
      <c r="O447" s="71"/>
      <c r="P447" s="71"/>
      <c r="Q447" s="71"/>
      <c r="R447" s="71"/>
      <c r="S447" s="71"/>
      <c r="T447" s="72"/>
      <c r="U447" s="34"/>
      <c r="V447" s="34"/>
      <c r="W447" s="34"/>
      <c r="X447" s="34"/>
      <c r="Y447" s="34"/>
      <c r="Z447" s="34"/>
      <c r="AA447" s="34"/>
      <c r="AB447" s="34"/>
      <c r="AC447" s="34"/>
      <c r="AD447" s="34"/>
      <c r="AE447" s="34"/>
      <c r="AT447" s="17" t="s">
        <v>127</v>
      </c>
      <c r="AU447" s="17" t="s">
        <v>81</v>
      </c>
    </row>
    <row r="448" spans="1:65" s="13" customFormat="1" ht="11.25">
      <c r="B448" s="204"/>
      <c r="C448" s="205"/>
      <c r="D448" s="199" t="s">
        <v>128</v>
      </c>
      <c r="E448" s="206" t="s">
        <v>1</v>
      </c>
      <c r="F448" s="207" t="s">
        <v>475</v>
      </c>
      <c r="G448" s="205"/>
      <c r="H448" s="208">
        <v>314.16699999999997</v>
      </c>
      <c r="I448" s="209"/>
      <c r="J448" s="205"/>
      <c r="K448" s="205"/>
      <c r="L448" s="210"/>
      <c r="M448" s="211"/>
      <c r="N448" s="212"/>
      <c r="O448" s="212"/>
      <c r="P448" s="212"/>
      <c r="Q448" s="212"/>
      <c r="R448" s="212"/>
      <c r="S448" s="212"/>
      <c r="T448" s="213"/>
      <c r="AT448" s="214" t="s">
        <v>128</v>
      </c>
      <c r="AU448" s="214" t="s">
        <v>81</v>
      </c>
      <c r="AV448" s="13" t="s">
        <v>83</v>
      </c>
      <c r="AW448" s="13" t="s">
        <v>30</v>
      </c>
      <c r="AX448" s="13" t="s">
        <v>73</v>
      </c>
      <c r="AY448" s="214" t="s">
        <v>120</v>
      </c>
    </row>
    <row r="449" spans="1:65" s="13" customFormat="1" ht="11.25">
      <c r="B449" s="204"/>
      <c r="C449" s="205"/>
      <c r="D449" s="199" t="s">
        <v>128</v>
      </c>
      <c r="E449" s="206" t="s">
        <v>1</v>
      </c>
      <c r="F449" s="207" t="s">
        <v>476</v>
      </c>
      <c r="G449" s="205"/>
      <c r="H449" s="208">
        <v>5.8330000000000002</v>
      </c>
      <c r="I449" s="209"/>
      <c r="J449" s="205"/>
      <c r="K449" s="205"/>
      <c r="L449" s="210"/>
      <c r="M449" s="211"/>
      <c r="N449" s="212"/>
      <c r="O449" s="212"/>
      <c r="P449" s="212"/>
      <c r="Q449" s="212"/>
      <c r="R449" s="212"/>
      <c r="S449" s="212"/>
      <c r="T449" s="213"/>
      <c r="AT449" s="214" t="s">
        <v>128</v>
      </c>
      <c r="AU449" s="214" t="s">
        <v>81</v>
      </c>
      <c r="AV449" s="13" t="s">
        <v>83</v>
      </c>
      <c r="AW449" s="13" t="s">
        <v>30</v>
      </c>
      <c r="AX449" s="13" t="s">
        <v>73</v>
      </c>
      <c r="AY449" s="214" t="s">
        <v>120</v>
      </c>
    </row>
    <row r="450" spans="1:65" s="14" customFormat="1" ht="11.25">
      <c r="B450" s="215"/>
      <c r="C450" s="216"/>
      <c r="D450" s="199" t="s">
        <v>128</v>
      </c>
      <c r="E450" s="217" t="s">
        <v>1</v>
      </c>
      <c r="F450" s="218" t="s">
        <v>130</v>
      </c>
      <c r="G450" s="216"/>
      <c r="H450" s="219">
        <v>320</v>
      </c>
      <c r="I450" s="220"/>
      <c r="J450" s="216"/>
      <c r="K450" s="216"/>
      <c r="L450" s="221"/>
      <c r="M450" s="222"/>
      <c r="N450" s="223"/>
      <c r="O450" s="223"/>
      <c r="P450" s="223"/>
      <c r="Q450" s="223"/>
      <c r="R450" s="223"/>
      <c r="S450" s="223"/>
      <c r="T450" s="224"/>
      <c r="AT450" s="225" t="s">
        <v>128</v>
      </c>
      <c r="AU450" s="225" t="s">
        <v>81</v>
      </c>
      <c r="AV450" s="14" t="s">
        <v>125</v>
      </c>
      <c r="AW450" s="14" t="s">
        <v>30</v>
      </c>
      <c r="AX450" s="14" t="s">
        <v>81</v>
      </c>
      <c r="AY450" s="225" t="s">
        <v>120</v>
      </c>
    </row>
    <row r="451" spans="1:65" s="2" customFormat="1" ht="24.2" customHeight="1">
      <c r="A451" s="34"/>
      <c r="B451" s="35"/>
      <c r="C451" s="185" t="s">
        <v>477</v>
      </c>
      <c r="D451" s="185" t="s">
        <v>121</v>
      </c>
      <c r="E451" s="186" t="s">
        <v>478</v>
      </c>
      <c r="F451" s="187" t="s">
        <v>479</v>
      </c>
      <c r="G451" s="188" t="s">
        <v>155</v>
      </c>
      <c r="H451" s="189">
        <v>3.85</v>
      </c>
      <c r="I451" s="190"/>
      <c r="J451" s="191">
        <f>ROUND(I451*H451,2)</f>
        <v>0</v>
      </c>
      <c r="K451" s="192"/>
      <c r="L451" s="39"/>
      <c r="M451" s="193" t="s">
        <v>1</v>
      </c>
      <c r="N451" s="194" t="s">
        <v>38</v>
      </c>
      <c r="O451" s="71"/>
      <c r="P451" s="195">
        <f>O451*H451</f>
        <v>0</v>
      </c>
      <c r="Q451" s="195">
        <v>0</v>
      </c>
      <c r="R451" s="195">
        <f>Q451*H451</f>
        <v>0</v>
      </c>
      <c r="S451" s="195">
        <v>0</v>
      </c>
      <c r="T451" s="196">
        <f>S451*H451</f>
        <v>0</v>
      </c>
      <c r="U451" s="34"/>
      <c r="V451" s="34"/>
      <c r="W451" s="34"/>
      <c r="X451" s="34"/>
      <c r="Y451" s="34"/>
      <c r="Z451" s="34"/>
      <c r="AA451" s="34"/>
      <c r="AB451" s="34"/>
      <c r="AC451" s="34"/>
      <c r="AD451" s="34"/>
      <c r="AE451" s="34"/>
      <c r="AR451" s="197" t="s">
        <v>125</v>
      </c>
      <c r="AT451" s="197" t="s">
        <v>121</v>
      </c>
      <c r="AU451" s="197" t="s">
        <v>81</v>
      </c>
      <c r="AY451" s="17" t="s">
        <v>120</v>
      </c>
      <c r="BE451" s="198">
        <f>IF(N451="základní",J451,0)</f>
        <v>0</v>
      </c>
      <c r="BF451" s="198">
        <f>IF(N451="snížená",J451,0)</f>
        <v>0</v>
      </c>
      <c r="BG451" s="198">
        <f>IF(N451="zákl. přenesená",J451,0)</f>
        <v>0</v>
      </c>
      <c r="BH451" s="198">
        <f>IF(N451="sníž. přenesená",J451,0)</f>
        <v>0</v>
      </c>
      <c r="BI451" s="198">
        <f>IF(N451="nulová",J451,0)</f>
        <v>0</v>
      </c>
      <c r="BJ451" s="17" t="s">
        <v>81</v>
      </c>
      <c r="BK451" s="198">
        <f>ROUND(I451*H451,2)</f>
        <v>0</v>
      </c>
      <c r="BL451" s="17" t="s">
        <v>125</v>
      </c>
      <c r="BM451" s="197" t="s">
        <v>480</v>
      </c>
    </row>
    <row r="452" spans="1:65" s="2" customFormat="1" ht="19.5">
      <c r="A452" s="34"/>
      <c r="B452" s="35"/>
      <c r="C452" s="36"/>
      <c r="D452" s="199" t="s">
        <v>127</v>
      </c>
      <c r="E452" s="36"/>
      <c r="F452" s="200" t="s">
        <v>479</v>
      </c>
      <c r="G452" s="36"/>
      <c r="H452" s="36"/>
      <c r="I452" s="201"/>
      <c r="J452" s="36"/>
      <c r="K452" s="36"/>
      <c r="L452" s="39"/>
      <c r="M452" s="202"/>
      <c r="N452" s="203"/>
      <c r="O452" s="71"/>
      <c r="P452" s="71"/>
      <c r="Q452" s="71"/>
      <c r="R452" s="71"/>
      <c r="S452" s="71"/>
      <c r="T452" s="72"/>
      <c r="U452" s="34"/>
      <c r="V452" s="34"/>
      <c r="W452" s="34"/>
      <c r="X452" s="34"/>
      <c r="Y452" s="34"/>
      <c r="Z452" s="34"/>
      <c r="AA452" s="34"/>
      <c r="AB452" s="34"/>
      <c r="AC452" s="34"/>
      <c r="AD452" s="34"/>
      <c r="AE452" s="34"/>
      <c r="AT452" s="17" t="s">
        <v>127</v>
      </c>
      <c r="AU452" s="17" t="s">
        <v>81</v>
      </c>
    </row>
    <row r="453" spans="1:65" s="13" customFormat="1" ht="11.25">
      <c r="B453" s="204"/>
      <c r="C453" s="205"/>
      <c r="D453" s="199" t="s">
        <v>128</v>
      </c>
      <c r="E453" s="206" t="s">
        <v>1</v>
      </c>
      <c r="F453" s="207" t="s">
        <v>481</v>
      </c>
      <c r="G453" s="205"/>
      <c r="H453" s="208">
        <v>3.85</v>
      </c>
      <c r="I453" s="209"/>
      <c r="J453" s="205"/>
      <c r="K453" s="205"/>
      <c r="L453" s="210"/>
      <c r="M453" s="211"/>
      <c r="N453" s="212"/>
      <c r="O453" s="212"/>
      <c r="P453" s="212"/>
      <c r="Q453" s="212"/>
      <c r="R453" s="212"/>
      <c r="S453" s="212"/>
      <c r="T453" s="213"/>
      <c r="AT453" s="214" t="s">
        <v>128</v>
      </c>
      <c r="AU453" s="214" t="s">
        <v>81</v>
      </c>
      <c r="AV453" s="13" t="s">
        <v>83</v>
      </c>
      <c r="AW453" s="13" t="s">
        <v>30</v>
      </c>
      <c r="AX453" s="13" t="s">
        <v>73</v>
      </c>
      <c r="AY453" s="214" t="s">
        <v>120</v>
      </c>
    </row>
    <row r="454" spans="1:65" s="14" customFormat="1" ht="11.25">
      <c r="B454" s="215"/>
      <c r="C454" s="216"/>
      <c r="D454" s="199" t="s">
        <v>128</v>
      </c>
      <c r="E454" s="217" t="s">
        <v>1</v>
      </c>
      <c r="F454" s="218" t="s">
        <v>130</v>
      </c>
      <c r="G454" s="216"/>
      <c r="H454" s="219">
        <v>3.85</v>
      </c>
      <c r="I454" s="220"/>
      <c r="J454" s="216"/>
      <c r="K454" s="216"/>
      <c r="L454" s="221"/>
      <c r="M454" s="222"/>
      <c r="N454" s="223"/>
      <c r="O454" s="223"/>
      <c r="P454" s="223"/>
      <c r="Q454" s="223"/>
      <c r="R454" s="223"/>
      <c r="S454" s="223"/>
      <c r="T454" s="224"/>
      <c r="AT454" s="225" t="s">
        <v>128</v>
      </c>
      <c r="AU454" s="225" t="s">
        <v>81</v>
      </c>
      <c r="AV454" s="14" t="s">
        <v>125</v>
      </c>
      <c r="AW454" s="14" t="s">
        <v>30</v>
      </c>
      <c r="AX454" s="14" t="s">
        <v>81</v>
      </c>
      <c r="AY454" s="225" t="s">
        <v>120</v>
      </c>
    </row>
    <row r="455" spans="1:65" s="2" customFormat="1" ht="24.2" customHeight="1">
      <c r="A455" s="34"/>
      <c r="B455" s="35"/>
      <c r="C455" s="185" t="s">
        <v>482</v>
      </c>
      <c r="D455" s="185" t="s">
        <v>121</v>
      </c>
      <c r="E455" s="186" t="s">
        <v>483</v>
      </c>
      <c r="F455" s="187" t="s">
        <v>484</v>
      </c>
      <c r="G455" s="188" t="s">
        <v>485</v>
      </c>
      <c r="H455" s="189">
        <v>160</v>
      </c>
      <c r="I455" s="190"/>
      <c r="J455" s="191">
        <f>ROUND(I455*H455,2)</f>
        <v>0</v>
      </c>
      <c r="K455" s="192"/>
      <c r="L455" s="39"/>
      <c r="M455" s="193" t="s">
        <v>1</v>
      </c>
      <c r="N455" s="194" t="s">
        <v>38</v>
      </c>
      <c r="O455" s="71"/>
      <c r="P455" s="195">
        <f>O455*H455</f>
        <v>0</v>
      </c>
      <c r="Q455" s="195">
        <v>0</v>
      </c>
      <c r="R455" s="195">
        <f>Q455*H455</f>
        <v>0</v>
      </c>
      <c r="S455" s="195">
        <v>0</v>
      </c>
      <c r="T455" s="196">
        <f>S455*H455</f>
        <v>0</v>
      </c>
      <c r="U455" s="34"/>
      <c r="V455" s="34"/>
      <c r="W455" s="34"/>
      <c r="X455" s="34"/>
      <c r="Y455" s="34"/>
      <c r="Z455" s="34"/>
      <c r="AA455" s="34"/>
      <c r="AB455" s="34"/>
      <c r="AC455" s="34"/>
      <c r="AD455" s="34"/>
      <c r="AE455" s="34"/>
      <c r="AR455" s="197" t="s">
        <v>125</v>
      </c>
      <c r="AT455" s="197" t="s">
        <v>121</v>
      </c>
      <c r="AU455" s="197" t="s">
        <v>81</v>
      </c>
      <c r="AY455" s="17" t="s">
        <v>120</v>
      </c>
      <c r="BE455" s="198">
        <f>IF(N455="základní",J455,0)</f>
        <v>0</v>
      </c>
      <c r="BF455" s="198">
        <f>IF(N455="snížená",J455,0)</f>
        <v>0</v>
      </c>
      <c r="BG455" s="198">
        <f>IF(N455="zákl. přenesená",J455,0)</f>
        <v>0</v>
      </c>
      <c r="BH455" s="198">
        <f>IF(N455="sníž. přenesená",J455,0)</f>
        <v>0</v>
      </c>
      <c r="BI455" s="198">
        <f>IF(N455="nulová",J455,0)</f>
        <v>0</v>
      </c>
      <c r="BJ455" s="17" t="s">
        <v>81</v>
      </c>
      <c r="BK455" s="198">
        <f>ROUND(I455*H455,2)</f>
        <v>0</v>
      </c>
      <c r="BL455" s="17" t="s">
        <v>125</v>
      </c>
      <c r="BM455" s="197" t="s">
        <v>486</v>
      </c>
    </row>
    <row r="456" spans="1:65" s="2" customFormat="1" ht="19.5">
      <c r="A456" s="34"/>
      <c r="B456" s="35"/>
      <c r="C456" s="36"/>
      <c r="D456" s="199" t="s">
        <v>127</v>
      </c>
      <c r="E456" s="36"/>
      <c r="F456" s="200" t="s">
        <v>484</v>
      </c>
      <c r="G456" s="36"/>
      <c r="H456" s="36"/>
      <c r="I456" s="201"/>
      <c r="J456" s="36"/>
      <c r="K456" s="36"/>
      <c r="L456" s="39"/>
      <c r="M456" s="202"/>
      <c r="N456" s="203"/>
      <c r="O456" s="71"/>
      <c r="P456" s="71"/>
      <c r="Q456" s="71"/>
      <c r="R456" s="71"/>
      <c r="S456" s="71"/>
      <c r="T456" s="72"/>
      <c r="U456" s="34"/>
      <c r="V456" s="34"/>
      <c r="W456" s="34"/>
      <c r="X456" s="34"/>
      <c r="Y456" s="34"/>
      <c r="Z456" s="34"/>
      <c r="AA456" s="34"/>
      <c r="AB456" s="34"/>
      <c r="AC456" s="34"/>
      <c r="AD456" s="34"/>
      <c r="AE456" s="34"/>
      <c r="AT456" s="17" t="s">
        <v>127</v>
      </c>
      <c r="AU456" s="17" t="s">
        <v>81</v>
      </c>
    </row>
    <row r="457" spans="1:65" s="13" customFormat="1" ht="11.25">
      <c r="B457" s="204"/>
      <c r="C457" s="205"/>
      <c r="D457" s="199" t="s">
        <v>128</v>
      </c>
      <c r="E457" s="206" t="s">
        <v>1</v>
      </c>
      <c r="F457" s="207" t="s">
        <v>487</v>
      </c>
      <c r="G457" s="205"/>
      <c r="H457" s="208">
        <v>160</v>
      </c>
      <c r="I457" s="209"/>
      <c r="J457" s="205"/>
      <c r="K457" s="205"/>
      <c r="L457" s="210"/>
      <c r="M457" s="211"/>
      <c r="N457" s="212"/>
      <c r="O457" s="212"/>
      <c r="P457" s="212"/>
      <c r="Q457" s="212"/>
      <c r="R457" s="212"/>
      <c r="S457" s="212"/>
      <c r="T457" s="213"/>
      <c r="AT457" s="214" t="s">
        <v>128</v>
      </c>
      <c r="AU457" s="214" t="s">
        <v>81</v>
      </c>
      <c r="AV457" s="13" t="s">
        <v>83</v>
      </c>
      <c r="AW457" s="13" t="s">
        <v>30</v>
      </c>
      <c r="AX457" s="13" t="s">
        <v>73</v>
      </c>
      <c r="AY457" s="214" t="s">
        <v>120</v>
      </c>
    </row>
    <row r="458" spans="1:65" s="14" customFormat="1" ht="11.25">
      <c r="B458" s="215"/>
      <c r="C458" s="216"/>
      <c r="D458" s="199" t="s">
        <v>128</v>
      </c>
      <c r="E458" s="217" t="s">
        <v>1</v>
      </c>
      <c r="F458" s="218" t="s">
        <v>130</v>
      </c>
      <c r="G458" s="216"/>
      <c r="H458" s="219">
        <v>160</v>
      </c>
      <c r="I458" s="220"/>
      <c r="J458" s="216"/>
      <c r="K458" s="216"/>
      <c r="L458" s="221"/>
      <c r="M458" s="222"/>
      <c r="N458" s="223"/>
      <c r="O458" s="223"/>
      <c r="P458" s="223"/>
      <c r="Q458" s="223"/>
      <c r="R458" s="223"/>
      <c r="S458" s="223"/>
      <c r="T458" s="224"/>
      <c r="AT458" s="225" t="s">
        <v>128</v>
      </c>
      <c r="AU458" s="225" t="s">
        <v>81</v>
      </c>
      <c r="AV458" s="14" t="s">
        <v>125</v>
      </c>
      <c r="AW458" s="14" t="s">
        <v>30</v>
      </c>
      <c r="AX458" s="14" t="s">
        <v>81</v>
      </c>
      <c r="AY458" s="225" t="s">
        <v>120</v>
      </c>
    </row>
    <row r="459" spans="1:65" s="2" customFormat="1" ht="24.2" customHeight="1">
      <c r="A459" s="34"/>
      <c r="B459" s="35"/>
      <c r="C459" s="185" t="s">
        <v>488</v>
      </c>
      <c r="D459" s="185" t="s">
        <v>121</v>
      </c>
      <c r="E459" s="186" t="s">
        <v>489</v>
      </c>
      <c r="F459" s="187" t="s">
        <v>490</v>
      </c>
      <c r="G459" s="188" t="s">
        <v>485</v>
      </c>
      <c r="H459" s="189">
        <v>16</v>
      </c>
      <c r="I459" s="190"/>
      <c r="J459" s="191">
        <f>ROUND(I459*H459,2)</f>
        <v>0</v>
      </c>
      <c r="K459" s="192"/>
      <c r="L459" s="39"/>
      <c r="M459" s="193" t="s">
        <v>1</v>
      </c>
      <c r="N459" s="194" t="s">
        <v>38</v>
      </c>
      <c r="O459" s="71"/>
      <c r="P459" s="195">
        <f>O459*H459</f>
        <v>0</v>
      </c>
      <c r="Q459" s="195">
        <v>0</v>
      </c>
      <c r="R459" s="195">
        <f>Q459*H459</f>
        <v>0</v>
      </c>
      <c r="S459" s="195">
        <v>0</v>
      </c>
      <c r="T459" s="196">
        <f>S459*H459</f>
        <v>0</v>
      </c>
      <c r="U459" s="34"/>
      <c r="V459" s="34"/>
      <c r="W459" s="34"/>
      <c r="X459" s="34"/>
      <c r="Y459" s="34"/>
      <c r="Z459" s="34"/>
      <c r="AA459" s="34"/>
      <c r="AB459" s="34"/>
      <c r="AC459" s="34"/>
      <c r="AD459" s="34"/>
      <c r="AE459" s="34"/>
      <c r="AR459" s="197" t="s">
        <v>125</v>
      </c>
      <c r="AT459" s="197" t="s">
        <v>121</v>
      </c>
      <c r="AU459" s="197" t="s">
        <v>81</v>
      </c>
      <c r="AY459" s="17" t="s">
        <v>120</v>
      </c>
      <c r="BE459" s="198">
        <f>IF(N459="základní",J459,0)</f>
        <v>0</v>
      </c>
      <c r="BF459" s="198">
        <f>IF(N459="snížená",J459,0)</f>
        <v>0</v>
      </c>
      <c r="BG459" s="198">
        <f>IF(N459="zákl. přenesená",J459,0)</f>
        <v>0</v>
      </c>
      <c r="BH459" s="198">
        <f>IF(N459="sníž. přenesená",J459,0)</f>
        <v>0</v>
      </c>
      <c r="BI459" s="198">
        <f>IF(N459="nulová",J459,0)</f>
        <v>0</v>
      </c>
      <c r="BJ459" s="17" t="s">
        <v>81</v>
      </c>
      <c r="BK459" s="198">
        <f>ROUND(I459*H459,2)</f>
        <v>0</v>
      </c>
      <c r="BL459" s="17" t="s">
        <v>125</v>
      </c>
      <c r="BM459" s="197" t="s">
        <v>491</v>
      </c>
    </row>
    <row r="460" spans="1:65" s="2" customFormat="1" ht="19.5">
      <c r="A460" s="34"/>
      <c r="B460" s="35"/>
      <c r="C460" s="36"/>
      <c r="D460" s="199" t="s">
        <v>127</v>
      </c>
      <c r="E460" s="36"/>
      <c r="F460" s="200" t="s">
        <v>490</v>
      </c>
      <c r="G460" s="36"/>
      <c r="H460" s="36"/>
      <c r="I460" s="201"/>
      <c r="J460" s="36"/>
      <c r="K460" s="36"/>
      <c r="L460" s="39"/>
      <c r="M460" s="202"/>
      <c r="N460" s="203"/>
      <c r="O460" s="71"/>
      <c r="P460" s="71"/>
      <c r="Q460" s="71"/>
      <c r="R460" s="71"/>
      <c r="S460" s="71"/>
      <c r="T460" s="72"/>
      <c r="U460" s="34"/>
      <c r="V460" s="34"/>
      <c r="W460" s="34"/>
      <c r="X460" s="34"/>
      <c r="Y460" s="34"/>
      <c r="Z460" s="34"/>
      <c r="AA460" s="34"/>
      <c r="AB460" s="34"/>
      <c r="AC460" s="34"/>
      <c r="AD460" s="34"/>
      <c r="AE460" s="34"/>
      <c r="AT460" s="17" t="s">
        <v>127</v>
      </c>
      <c r="AU460" s="17" t="s">
        <v>81</v>
      </c>
    </row>
    <row r="461" spans="1:65" s="13" customFormat="1" ht="11.25">
      <c r="B461" s="204"/>
      <c r="C461" s="205"/>
      <c r="D461" s="199" t="s">
        <v>128</v>
      </c>
      <c r="E461" s="206" t="s">
        <v>1</v>
      </c>
      <c r="F461" s="207" t="s">
        <v>492</v>
      </c>
      <c r="G461" s="205"/>
      <c r="H461" s="208">
        <v>16</v>
      </c>
      <c r="I461" s="209"/>
      <c r="J461" s="205"/>
      <c r="K461" s="205"/>
      <c r="L461" s="210"/>
      <c r="M461" s="211"/>
      <c r="N461" s="212"/>
      <c r="O461" s="212"/>
      <c r="P461" s="212"/>
      <c r="Q461" s="212"/>
      <c r="R461" s="212"/>
      <c r="S461" s="212"/>
      <c r="T461" s="213"/>
      <c r="AT461" s="214" t="s">
        <v>128</v>
      </c>
      <c r="AU461" s="214" t="s">
        <v>81</v>
      </c>
      <c r="AV461" s="13" t="s">
        <v>83</v>
      </c>
      <c r="AW461" s="13" t="s">
        <v>30</v>
      </c>
      <c r="AX461" s="13" t="s">
        <v>73</v>
      </c>
      <c r="AY461" s="214" t="s">
        <v>120</v>
      </c>
    </row>
    <row r="462" spans="1:65" s="14" customFormat="1" ht="11.25">
      <c r="B462" s="215"/>
      <c r="C462" s="216"/>
      <c r="D462" s="199" t="s">
        <v>128</v>
      </c>
      <c r="E462" s="217" t="s">
        <v>1</v>
      </c>
      <c r="F462" s="218" t="s">
        <v>130</v>
      </c>
      <c r="G462" s="216"/>
      <c r="H462" s="219">
        <v>16</v>
      </c>
      <c r="I462" s="220"/>
      <c r="J462" s="216"/>
      <c r="K462" s="216"/>
      <c r="L462" s="221"/>
      <c r="M462" s="222"/>
      <c r="N462" s="223"/>
      <c r="O462" s="223"/>
      <c r="P462" s="223"/>
      <c r="Q462" s="223"/>
      <c r="R462" s="223"/>
      <c r="S462" s="223"/>
      <c r="T462" s="224"/>
      <c r="AT462" s="225" t="s">
        <v>128</v>
      </c>
      <c r="AU462" s="225" t="s">
        <v>81</v>
      </c>
      <c r="AV462" s="14" t="s">
        <v>125</v>
      </c>
      <c r="AW462" s="14" t="s">
        <v>30</v>
      </c>
      <c r="AX462" s="14" t="s">
        <v>81</v>
      </c>
      <c r="AY462" s="225" t="s">
        <v>120</v>
      </c>
    </row>
    <row r="463" spans="1:65" s="2" customFormat="1" ht="37.9" customHeight="1">
      <c r="A463" s="34"/>
      <c r="B463" s="35"/>
      <c r="C463" s="185" t="s">
        <v>493</v>
      </c>
      <c r="D463" s="185" t="s">
        <v>121</v>
      </c>
      <c r="E463" s="186" t="s">
        <v>494</v>
      </c>
      <c r="F463" s="187" t="s">
        <v>495</v>
      </c>
      <c r="G463" s="188" t="s">
        <v>124</v>
      </c>
      <c r="H463" s="189">
        <v>3770</v>
      </c>
      <c r="I463" s="190"/>
      <c r="J463" s="191">
        <f>ROUND(I463*H463,2)</f>
        <v>0</v>
      </c>
      <c r="K463" s="192"/>
      <c r="L463" s="39"/>
      <c r="M463" s="193" t="s">
        <v>1</v>
      </c>
      <c r="N463" s="194" t="s">
        <v>38</v>
      </c>
      <c r="O463" s="71"/>
      <c r="P463" s="195">
        <f>O463*H463</f>
        <v>0</v>
      </c>
      <c r="Q463" s="195">
        <v>0</v>
      </c>
      <c r="R463" s="195">
        <f>Q463*H463</f>
        <v>0</v>
      </c>
      <c r="S463" s="195">
        <v>0</v>
      </c>
      <c r="T463" s="196">
        <f>S463*H463</f>
        <v>0</v>
      </c>
      <c r="U463" s="34"/>
      <c r="V463" s="34"/>
      <c r="W463" s="34"/>
      <c r="X463" s="34"/>
      <c r="Y463" s="34"/>
      <c r="Z463" s="34"/>
      <c r="AA463" s="34"/>
      <c r="AB463" s="34"/>
      <c r="AC463" s="34"/>
      <c r="AD463" s="34"/>
      <c r="AE463" s="34"/>
      <c r="AR463" s="197" t="s">
        <v>125</v>
      </c>
      <c r="AT463" s="197" t="s">
        <v>121</v>
      </c>
      <c r="AU463" s="197" t="s">
        <v>81</v>
      </c>
      <c r="AY463" s="17" t="s">
        <v>120</v>
      </c>
      <c r="BE463" s="198">
        <f>IF(N463="základní",J463,0)</f>
        <v>0</v>
      </c>
      <c r="BF463" s="198">
        <f>IF(N463="snížená",J463,0)</f>
        <v>0</v>
      </c>
      <c r="BG463" s="198">
        <f>IF(N463="zákl. přenesená",J463,0)</f>
        <v>0</v>
      </c>
      <c r="BH463" s="198">
        <f>IF(N463="sníž. přenesená",J463,0)</f>
        <v>0</v>
      </c>
      <c r="BI463" s="198">
        <f>IF(N463="nulová",J463,0)</f>
        <v>0</v>
      </c>
      <c r="BJ463" s="17" t="s">
        <v>81</v>
      </c>
      <c r="BK463" s="198">
        <f>ROUND(I463*H463,2)</f>
        <v>0</v>
      </c>
      <c r="BL463" s="17" t="s">
        <v>125</v>
      </c>
      <c r="BM463" s="197" t="s">
        <v>496</v>
      </c>
    </row>
    <row r="464" spans="1:65" s="2" customFormat="1" ht="19.5">
      <c r="A464" s="34"/>
      <c r="B464" s="35"/>
      <c r="C464" s="36"/>
      <c r="D464" s="199" t="s">
        <v>127</v>
      </c>
      <c r="E464" s="36"/>
      <c r="F464" s="200" t="s">
        <v>495</v>
      </c>
      <c r="G464" s="36"/>
      <c r="H464" s="36"/>
      <c r="I464" s="201"/>
      <c r="J464" s="36"/>
      <c r="K464" s="36"/>
      <c r="L464" s="39"/>
      <c r="M464" s="202"/>
      <c r="N464" s="203"/>
      <c r="O464" s="71"/>
      <c r="P464" s="71"/>
      <c r="Q464" s="71"/>
      <c r="R464" s="71"/>
      <c r="S464" s="71"/>
      <c r="T464" s="72"/>
      <c r="U464" s="34"/>
      <c r="V464" s="34"/>
      <c r="W464" s="34"/>
      <c r="X464" s="34"/>
      <c r="Y464" s="34"/>
      <c r="Z464" s="34"/>
      <c r="AA464" s="34"/>
      <c r="AB464" s="34"/>
      <c r="AC464" s="34"/>
      <c r="AD464" s="34"/>
      <c r="AE464" s="34"/>
      <c r="AT464" s="17" t="s">
        <v>127</v>
      </c>
      <c r="AU464" s="17" t="s">
        <v>81</v>
      </c>
    </row>
    <row r="465" spans="1:65" s="13" customFormat="1" ht="11.25">
      <c r="B465" s="204"/>
      <c r="C465" s="205"/>
      <c r="D465" s="199" t="s">
        <v>128</v>
      </c>
      <c r="E465" s="206" t="s">
        <v>1</v>
      </c>
      <c r="F465" s="207" t="s">
        <v>497</v>
      </c>
      <c r="G465" s="205"/>
      <c r="H465" s="208">
        <v>3770</v>
      </c>
      <c r="I465" s="209"/>
      <c r="J465" s="205"/>
      <c r="K465" s="205"/>
      <c r="L465" s="210"/>
      <c r="M465" s="211"/>
      <c r="N465" s="212"/>
      <c r="O465" s="212"/>
      <c r="P465" s="212"/>
      <c r="Q465" s="212"/>
      <c r="R465" s="212"/>
      <c r="S465" s="212"/>
      <c r="T465" s="213"/>
      <c r="AT465" s="214" t="s">
        <v>128</v>
      </c>
      <c r="AU465" s="214" t="s">
        <v>81</v>
      </c>
      <c r="AV465" s="13" t="s">
        <v>83</v>
      </c>
      <c r="AW465" s="13" t="s">
        <v>30</v>
      </c>
      <c r="AX465" s="13" t="s">
        <v>73</v>
      </c>
      <c r="AY465" s="214" t="s">
        <v>120</v>
      </c>
    </row>
    <row r="466" spans="1:65" s="14" customFormat="1" ht="11.25">
      <c r="B466" s="215"/>
      <c r="C466" s="216"/>
      <c r="D466" s="199" t="s">
        <v>128</v>
      </c>
      <c r="E466" s="217" t="s">
        <v>1</v>
      </c>
      <c r="F466" s="218" t="s">
        <v>130</v>
      </c>
      <c r="G466" s="216"/>
      <c r="H466" s="219">
        <v>3770</v>
      </c>
      <c r="I466" s="220"/>
      <c r="J466" s="216"/>
      <c r="K466" s="216"/>
      <c r="L466" s="221"/>
      <c r="M466" s="222"/>
      <c r="N466" s="223"/>
      <c r="O466" s="223"/>
      <c r="P466" s="223"/>
      <c r="Q466" s="223"/>
      <c r="R466" s="223"/>
      <c r="S466" s="223"/>
      <c r="T466" s="224"/>
      <c r="AT466" s="225" t="s">
        <v>128</v>
      </c>
      <c r="AU466" s="225" t="s">
        <v>81</v>
      </c>
      <c r="AV466" s="14" t="s">
        <v>125</v>
      </c>
      <c r="AW466" s="14" t="s">
        <v>30</v>
      </c>
      <c r="AX466" s="14" t="s">
        <v>81</v>
      </c>
      <c r="AY466" s="225" t="s">
        <v>120</v>
      </c>
    </row>
    <row r="467" spans="1:65" s="2" customFormat="1" ht="37.9" customHeight="1">
      <c r="A467" s="34"/>
      <c r="B467" s="35"/>
      <c r="C467" s="185" t="s">
        <v>498</v>
      </c>
      <c r="D467" s="185" t="s">
        <v>121</v>
      </c>
      <c r="E467" s="186" t="s">
        <v>499</v>
      </c>
      <c r="F467" s="187" t="s">
        <v>500</v>
      </c>
      <c r="G467" s="188" t="s">
        <v>124</v>
      </c>
      <c r="H467" s="189">
        <v>3770</v>
      </c>
      <c r="I467" s="190"/>
      <c r="J467" s="191">
        <f>ROUND(I467*H467,2)</f>
        <v>0</v>
      </c>
      <c r="K467" s="192"/>
      <c r="L467" s="39"/>
      <c r="M467" s="193" t="s">
        <v>1</v>
      </c>
      <c r="N467" s="194" t="s">
        <v>38</v>
      </c>
      <c r="O467" s="71"/>
      <c r="P467" s="195">
        <f>O467*H467</f>
        <v>0</v>
      </c>
      <c r="Q467" s="195">
        <v>0</v>
      </c>
      <c r="R467" s="195">
        <f>Q467*H467</f>
        <v>0</v>
      </c>
      <c r="S467" s="195">
        <v>0</v>
      </c>
      <c r="T467" s="196">
        <f>S467*H467</f>
        <v>0</v>
      </c>
      <c r="U467" s="34"/>
      <c r="V467" s="34"/>
      <c r="W467" s="34"/>
      <c r="X467" s="34"/>
      <c r="Y467" s="34"/>
      <c r="Z467" s="34"/>
      <c r="AA467" s="34"/>
      <c r="AB467" s="34"/>
      <c r="AC467" s="34"/>
      <c r="AD467" s="34"/>
      <c r="AE467" s="34"/>
      <c r="AR467" s="197" t="s">
        <v>125</v>
      </c>
      <c r="AT467" s="197" t="s">
        <v>121</v>
      </c>
      <c r="AU467" s="197" t="s">
        <v>81</v>
      </c>
      <c r="AY467" s="17" t="s">
        <v>120</v>
      </c>
      <c r="BE467" s="198">
        <f>IF(N467="základní",J467,0)</f>
        <v>0</v>
      </c>
      <c r="BF467" s="198">
        <f>IF(N467="snížená",J467,0)</f>
        <v>0</v>
      </c>
      <c r="BG467" s="198">
        <f>IF(N467="zákl. přenesená",J467,0)</f>
        <v>0</v>
      </c>
      <c r="BH467" s="198">
        <f>IF(N467="sníž. přenesená",J467,0)</f>
        <v>0</v>
      </c>
      <c r="BI467" s="198">
        <f>IF(N467="nulová",J467,0)</f>
        <v>0</v>
      </c>
      <c r="BJ467" s="17" t="s">
        <v>81</v>
      </c>
      <c r="BK467" s="198">
        <f>ROUND(I467*H467,2)</f>
        <v>0</v>
      </c>
      <c r="BL467" s="17" t="s">
        <v>125</v>
      </c>
      <c r="BM467" s="197" t="s">
        <v>501</v>
      </c>
    </row>
    <row r="468" spans="1:65" s="2" customFormat="1" ht="19.5">
      <c r="A468" s="34"/>
      <c r="B468" s="35"/>
      <c r="C468" s="36"/>
      <c r="D468" s="199" t="s">
        <v>127</v>
      </c>
      <c r="E468" s="36"/>
      <c r="F468" s="200" t="s">
        <v>500</v>
      </c>
      <c r="G468" s="36"/>
      <c r="H468" s="36"/>
      <c r="I468" s="201"/>
      <c r="J468" s="36"/>
      <c r="K468" s="36"/>
      <c r="L468" s="39"/>
      <c r="M468" s="202"/>
      <c r="N468" s="203"/>
      <c r="O468" s="71"/>
      <c r="P468" s="71"/>
      <c r="Q468" s="71"/>
      <c r="R468" s="71"/>
      <c r="S468" s="71"/>
      <c r="T468" s="72"/>
      <c r="U468" s="34"/>
      <c r="V468" s="34"/>
      <c r="W468" s="34"/>
      <c r="X468" s="34"/>
      <c r="Y468" s="34"/>
      <c r="Z468" s="34"/>
      <c r="AA468" s="34"/>
      <c r="AB468" s="34"/>
      <c r="AC468" s="34"/>
      <c r="AD468" s="34"/>
      <c r="AE468" s="34"/>
      <c r="AT468" s="17" t="s">
        <v>127</v>
      </c>
      <c r="AU468" s="17" t="s">
        <v>81</v>
      </c>
    </row>
    <row r="469" spans="1:65" s="13" customFormat="1" ht="11.25">
      <c r="B469" s="204"/>
      <c r="C469" s="205"/>
      <c r="D469" s="199" t="s">
        <v>128</v>
      </c>
      <c r="E469" s="206" t="s">
        <v>1</v>
      </c>
      <c r="F469" s="207" t="s">
        <v>497</v>
      </c>
      <c r="G469" s="205"/>
      <c r="H469" s="208">
        <v>3770</v>
      </c>
      <c r="I469" s="209"/>
      <c r="J469" s="205"/>
      <c r="K469" s="205"/>
      <c r="L469" s="210"/>
      <c r="M469" s="211"/>
      <c r="N469" s="212"/>
      <c r="O469" s="212"/>
      <c r="P469" s="212"/>
      <c r="Q469" s="212"/>
      <c r="R469" s="212"/>
      <c r="S469" s="212"/>
      <c r="T469" s="213"/>
      <c r="AT469" s="214" t="s">
        <v>128</v>
      </c>
      <c r="AU469" s="214" t="s">
        <v>81</v>
      </c>
      <c r="AV469" s="13" t="s">
        <v>83</v>
      </c>
      <c r="AW469" s="13" t="s">
        <v>30</v>
      </c>
      <c r="AX469" s="13" t="s">
        <v>73</v>
      </c>
      <c r="AY469" s="214" t="s">
        <v>120</v>
      </c>
    </row>
    <row r="470" spans="1:65" s="14" customFormat="1" ht="11.25">
      <c r="B470" s="215"/>
      <c r="C470" s="216"/>
      <c r="D470" s="199" t="s">
        <v>128</v>
      </c>
      <c r="E470" s="217" t="s">
        <v>1</v>
      </c>
      <c r="F470" s="218" t="s">
        <v>130</v>
      </c>
      <c r="G470" s="216"/>
      <c r="H470" s="219">
        <v>3770</v>
      </c>
      <c r="I470" s="220"/>
      <c r="J470" s="216"/>
      <c r="K470" s="216"/>
      <c r="L470" s="221"/>
      <c r="M470" s="222"/>
      <c r="N470" s="223"/>
      <c r="O470" s="223"/>
      <c r="P470" s="223"/>
      <c r="Q470" s="223"/>
      <c r="R470" s="223"/>
      <c r="S470" s="223"/>
      <c r="T470" s="224"/>
      <c r="AT470" s="225" t="s">
        <v>128</v>
      </c>
      <c r="AU470" s="225" t="s">
        <v>81</v>
      </c>
      <c r="AV470" s="14" t="s">
        <v>125</v>
      </c>
      <c r="AW470" s="14" t="s">
        <v>30</v>
      </c>
      <c r="AX470" s="14" t="s">
        <v>81</v>
      </c>
      <c r="AY470" s="225" t="s">
        <v>120</v>
      </c>
    </row>
    <row r="471" spans="1:65" s="2" customFormat="1" ht="14.45" customHeight="1">
      <c r="A471" s="34"/>
      <c r="B471" s="35"/>
      <c r="C471" s="185" t="s">
        <v>502</v>
      </c>
      <c r="D471" s="185" t="s">
        <v>121</v>
      </c>
      <c r="E471" s="186" t="s">
        <v>503</v>
      </c>
      <c r="F471" s="187" t="s">
        <v>504</v>
      </c>
      <c r="G471" s="188" t="s">
        <v>162</v>
      </c>
      <c r="H471" s="189">
        <v>315</v>
      </c>
      <c r="I471" s="190"/>
      <c r="J471" s="191">
        <f>ROUND(I471*H471,2)</f>
        <v>0</v>
      </c>
      <c r="K471" s="192"/>
      <c r="L471" s="39"/>
      <c r="M471" s="193" t="s">
        <v>1</v>
      </c>
      <c r="N471" s="194" t="s">
        <v>38</v>
      </c>
      <c r="O471" s="71"/>
      <c r="P471" s="195">
        <f>O471*H471</f>
        <v>0</v>
      </c>
      <c r="Q471" s="195">
        <v>0</v>
      </c>
      <c r="R471" s="195">
        <f>Q471*H471</f>
        <v>0</v>
      </c>
      <c r="S471" s="195">
        <v>0</v>
      </c>
      <c r="T471" s="196">
        <f>S471*H471</f>
        <v>0</v>
      </c>
      <c r="U471" s="34"/>
      <c r="V471" s="34"/>
      <c r="W471" s="34"/>
      <c r="X471" s="34"/>
      <c r="Y471" s="34"/>
      <c r="Z471" s="34"/>
      <c r="AA471" s="34"/>
      <c r="AB471" s="34"/>
      <c r="AC471" s="34"/>
      <c r="AD471" s="34"/>
      <c r="AE471" s="34"/>
      <c r="AR471" s="197" t="s">
        <v>125</v>
      </c>
      <c r="AT471" s="197" t="s">
        <v>121</v>
      </c>
      <c r="AU471" s="197" t="s">
        <v>81</v>
      </c>
      <c r="AY471" s="17" t="s">
        <v>120</v>
      </c>
      <c r="BE471" s="198">
        <f>IF(N471="základní",J471,0)</f>
        <v>0</v>
      </c>
      <c r="BF471" s="198">
        <f>IF(N471="snížená",J471,0)</f>
        <v>0</v>
      </c>
      <c r="BG471" s="198">
        <f>IF(N471="zákl. přenesená",J471,0)</f>
        <v>0</v>
      </c>
      <c r="BH471" s="198">
        <f>IF(N471="sníž. přenesená",J471,0)</f>
        <v>0</v>
      </c>
      <c r="BI471" s="198">
        <f>IF(N471="nulová",J471,0)</f>
        <v>0</v>
      </c>
      <c r="BJ471" s="17" t="s">
        <v>81</v>
      </c>
      <c r="BK471" s="198">
        <f>ROUND(I471*H471,2)</f>
        <v>0</v>
      </c>
      <c r="BL471" s="17" t="s">
        <v>125</v>
      </c>
      <c r="BM471" s="197" t="s">
        <v>505</v>
      </c>
    </row>
    <row r="472" spans="1:65" s="2" customFormat="1" ht="11.25">
      <c r="A472" s="34"/>
      <c r="B472" s="35"/>
      <c r="C472" s="36"/>
      <c r="D472" s="199" t="s">
        <v>127</v>
      </c>
      <c r="E472" s="36"/>
      <c r="F472" s="200" t="s">
        <v>504</v>
      </c>
      <c r="G472" s="36"/>
      <c r="H472" s="36"/>
      <c r="I472" s="201"/>
      <c r="J472" s="36"/>
      <c r="K472" s="36"/>
      <c r="L472" s="39"/>
      <c r="M472" s="202"/>
      <c r="N472" s="203"/>
      <c r="O472" s="71"/>
      <c r="P472" s="71"/>
      <c r="Q472" s="71"/>
      <c r="R472" s="71"/>
      <c r="S472" s="71"/>
      <c r="T472" s="72"/>
      <c r="U472" s="34"/>
      <c r="V472" s="34"/>
      <c r="W472" s="34"/>
      <c r="X472" s="34"/>
      <c r="Y472" s="34"/>
      <c r="Z472" s="34"/>
      <c r="AA472" s="34"/>
      <c r="AB472" s="34"/>
      <c r="AC472" s="34"/>
      <c r="AD472" s="34"/>
      <c r="AE472" s="34"/>
      <c r="AT472" s="17" t="s">
        <v>127</v>
      </c>
      <c r="AU472" s="17" t="s">
        <v>81</v>
      </c>
    </row>
    <row r="473" spans="1:65" s="13" customFormat="1" ht="11.25">
      <c r="B473" s="204"/>
      <c r="C473" s="205"/>
      <c r="D473" s="199" t="s">
        <v>128</v>
      </c>
      <c r="E473" s="206" t="s">
        <v>1</v>
      </c>
      <c r="F473" s="207" t="s">
        <v>506</v>
      </c>
      <c r="G473" s="205"/>
      <c r="H473" s="208">
        <v>315</v>
      </c>
      <c r="I473" s="209"/>
      <c r="J473" s="205"/>
      <c r="K473" s="205"/>
      <c r="L473" s="210"/>
      <c r="M473" s="211"/>
      <c r="N473" s="212"/>
      <c r="O473" s="212"/>
      <c r="P473" s="212"/>
      <c r="Q473" s="212"/>
      <c r="R473" s="212"/>
      <c r="S473" s="212"/>
      <c r="T473" s="213"/>
      <c r="AT473" s="214" t="s">
        <v>128</v>
      </c>
      <c r="AU473" s="214" t="s">
        <v>81</v>
      </c>
      <c r="AV473" s="13" t="s">
        <v>83</v>
      </c>
      <c r="AW473" s="13" t="s">
        <v>30</v>
      </c>
      <c r="AX473" s="13" t="s">
        <v>73</v>
      </c>
      <c r="AY473" s="214" t="s">
        <v>120</v>
      </c>
    </row>
    <row r="474" spans="1:65" s="14" customFormat="1" ht="11.25">
      <c r="B474" s="215"/>
      <c r="C474" s="216"/>
      <c r="D474" s="199" t="s">
        <v>128</v>
      </c>
      <c r="E474" s="217" t="s">
        <v>1</v>
      </c>
      <c r="F474" s="218" t="s">
        <v>130</v>
      </c>
      <c r="G474" s="216"/>
      <c r="H474" s="219">
        <v>315</v>
      </c>
      <c r="I474" s="220"/>
      <c r="J474" s="216"/>
      <c r="K474" s="216"/>
      <c r="L474" s="221"/>
      <c r="M474" s="222"/>
      <c r="N474" s="223"/>
      <c r="O474" s="223"/>
      <c r="P474" s="223"/>
      <c r="Q474" s="223"/>
      <c r="R474" s="223"/>
      <c r="S474" s="223"/>
      <c r="T474" s="224"/>
      <c r="AT474" s="225" t="s">
        <v>128</v>
      </c>
      <c r="AU474" s="225" t="s">
        <v>81</v>
      </c>
      <c r="AV474" s="14" t="s">
        <v>125</v>
      </c>
      <c r="AW474" s="14" t="s">
        <v>30</v>
      </c>
      <c r="AX474" s="14" t="s">
        <v>81</v>
      </c>
      <c r="AY474" s="225" t="s">
        <v>120</v>
      </c>
    </row>
    <row r="475" spans="1:65" s="2" customFormat="1" ht="14.45" customHeight="1">
      <c r="A475" s="34"/>
      <c r="B475" s="35"/>
      <c r="C475" s="228" t="s">
        <v>507</v>
      </c>
      <c r="D475" s="228" t="s">
        <v>159</v>
      </c>
      <c r="E475" s="229" t="s">
        <v>508</v>
      </c>
      <c r="F475" s="230" t="s">
        <v>509</v>
      </c>
      <c r="G475" s="231" t="s">
        <v>162</v>
      </c>
      <c r="H475" s="232">
        <v>216</v>
      </c>
      <c r="I475" s="233"/>
      <c r="J475" s="234">
        <f>ROUND(I475*H475,2)</f>
        <v>0</v>
      </c>
      <c r="K475" s="235"/>
      <c r="L475" s="236"/>
      <c r="M475" s="237" t="s">
        <v>1</v>
      </c>
      <c r="N475" s="238" t="s">
        <v>38</v>
      </c>
      <c r="O475" s="71"/>
      <c r="P475" s="195">
        <f>O475*H475</f>
        <v>0</v>
      </c>
      <c r="Q475" s="195">
        <v>1.0059999999999999E-2</v>
      </c>
      <c r="R475" s="195">
        <f>Q475*H475</f>
        <v>2.1729599999999998</v>
      </c>
      <c r="S475" s="195">
        <v>0</v>
      </c>
      <c r="T475" s="196">
        <f>S475*H475</f>
        <v>0</v>
      </c>
      <c r="U475" s="34"/>
      <c r="V475" s="34"/>
      <c r="W475" s="34"/>
      <c r="X475" s="34"/>
      <c r="Y475" s="34"/>
      <c r="Z475" s="34"/>
      <c r="AA475" s="34"/>
      <c r="AB475" s="34"/>
      <c r="AC475" s="34"/>
      <c r="AD475" s="34"/>
      <c r="AE475" s="34"/>
      <c r="AR475" s="197" t="s">
        <v>158</v>
      </c>
      <c r="AT475" s="197" t="s">
        <v>159</v>
      </c>
      <c r="AU475" s="197" t="s">
        <v>81</v>
      </c>
      <c r="AY475" s="17" t="s">
        <v>120</v>
      </c>
      <c r="BE475" s="198">
        <f>IF(N475="základní",J475,0)</f>
        <v>0</v>
      </c>
      <c r="BF475" s="198">
        <f>IF(N475="snížená",J475,0)</f>
        <v>0</v>
      </c>
      <c r="BG475" s="198">
        <f>IF(N475="zákl. přenesená",J475,0)</f>
        <v>0</v>
      </c>
      <c r="BH475" s="198">
        <f>IF(N475="sníž. přenesená",J475,0)</f>
        <v>0</v>
      </c>
      <c r="BI475" s="198">
        <f>IF(N475="nulová",J475,0)</f>
        <v>0</v>
      </c>
      <c r="BJ475" s="17" t="s">
        <v>81</v>
      </c>
      <c r="BK475" s="198">
        <f>ROUND(I475*H475,2)</f>
        <v>0</v>
      </c>
      <c r="BL475" s="17" t="s">
        <v>125</v>
      </c>
      <c r="BM475" s="197" t="s">
        <v>510</v>
      </c>
    </row>
    <row r="476" spans="1:65" s="2" customFormat="1" ht="11.25">
      <c r="A476" s="34"/>
      <c r="B476" s="35"/>
      <c r="C476" s="36"/>
      <c r="D476" s="199" t="s">
        <v>127</v>
      </c>
      <c r="E476" s="36"/>
      <c r="F476" s="200" t="s">
        <v>509</v>
      </c>
      <c r="G476" s="36"/>
      <c r="H476" s="36"/>
      <c r="I476" s="201"/>
      <c r="J476" s="36"/>
      <c r="K476" s="36"/>
      <c r="L476" s="39"/>
      <c r="M476" s="202"/>
      <c r="N476" s="203"/>
      <c r="O476" s="71"/>
      <c r="P476" s="71"/>
      <c r="Q476" s="71"/>
      <c r="R476" s="71"/>
      <c r="S476" s="71"/>
      <c r="T476" s="72"/>
      <c r="U476" s="34"/>
      <c r="V476" s="34"/>
      <c r="W476" s="34"/>
      <c r="X476" s="34"/>
      <c r="Y476" s="34"/>
      <c r="Z476" s="34"/>
      <c r="AA476" s="34"/>
      <c r="AB476" s="34"/>
      <c r="AC476" s="34"/>
      <c r="AD476" s="34"/>
      <c r="AE476" s="34"/>
      <c r="AT476" s="17" t="s">
        <v>127</v>
      </c>
      <c r="AU476" s="17" t="s">
        <v>81</v>
      </c>
    </row>
    <row r="477" spans="1:65" s="15" customFormat="1" ht="11.25">
      <c r="B477" s="239"/>
      <c r="C477" s="240"/>
      <c r="D477" s="199" t="s">
        <v>128</v>
      </c>
      <c r="E477" s="241" t="s">
        <v>1</v>
      </c>
      <c r="F477" s="242" t="s">
        <v>511</v>
      </c>
      <c r="G477" s="240"/>
      <c r="H477" s="241" t="s">
        <v>1</v>
      </c>
      <c r="I477" s="243"/>
      <c r="J477" s="240"/>
      <c r="K477" s="240"/>
      <c r="L477" s="244"/>
      <c r="M477" s="245"/>
      <c r="N477" s="246"/>
      <c r="O477" s="246"/>
      <c r="P477" s="246"/>
      <c r="Q477" s="246"/>
      <c r="R477" s="246"/>
      <c r="S477" s="246"/>
      <c r="T477" s="247"/>
      <c r="AT477" s="248" t="s">
        <v>128</v>
      </c>
      <c r="AU477" s="248" t="s">
        <v>81</v>
      </c>
      <c r="AV477" s="15" t="s">
        <v>81</v>
      </c>
      <c r="AW477" s="15" t="s">
        <v>30</v>
      </c>
      <c r="AX477" s="15" t="s">
        <v>73</v>
      </c>
      <c r="AY477" s="248" t="s">
        <v>120</v>
      </c>
    </row>
    <row r="478" spans="1:65" s="13" customFormat="1" ht="11.25">
      <c r="B478" s="204"/>
      <c r="C478" s="205"/>
      <c r="D478" s="199" t="s">
        <v>128</v>
      </c>
      <c r="E478" s="206" t="s">
        <v>1</v>
      </c>
      <c r="F478" s="207" t="s">
        <v>512</v>
      </c>
      <c r="G478" s="205"/>
      <c r="H478" s="208">
        <v>216</v>
      </c>
      <c r="I478" s="209"/>
      <c r="J478" s="205"/>
      <c r="K478" s="205"/>
      <c r="L478" s="210"/>
      <c r="M478" s="211"/>
      <c r="N478" s="212"/>
      <c r="O478" s="212"/>
      <c r="P478" s="212"/>
      <c r="Q478" s="212"/>
      <c r="R478" s="212"/>
      <c r="S478" s="212"/>
      <c r="T478" s="213"/>
      <c r="AT478" s="214" t="s">
        <v>128</v>
      </c>
      <c r="AU478" s="214" t="s">
        <v>81</v>
      </c>
      <c r="AV478" s="13" t="s">
        <v>83</v>
      </c>
      <c r="AW478" s="13" t="s">
        <v>30</v>
      </c>
      <c r="AX478" s="13" t="s">
        <v>73</v>
      </c>
      <c r="AY478" s="214" t="s">
        <v>120</v>
      </c>
    </row>
    <row r="479" spans="1:65" s="14" customFormat="1" ht="11.25">
      <c r="B479" s="215"/>
      <c r="C479" s="216"/>
      <c r="D479" s="199" t="s">
        <v>128</v>
      </c>
      <c r="E479" s="217" t="s">
        <v>1</v>
      </c>
      <c r="F479" s="218" t="s">
        <v>130</v>
      </c>
      <c r="G479" s="216"/>
      <c r="H479" s="219">
        <v>216</v>
      </c>
      <c r="I479" s="220"/>
      <c r="J479" s="216"/>
      <c r="K479" s="216"/>
      <c r="L479" s="221"/>
      <c r="M479" s="222"/>
      <c r="N479" s="223"/>
      <c r="O479" s="223"/>
      <c r="P479" s="223"/>
      <c r="Q479" s="223"/>
      <c r="R479" s="223"/>
      <c r="S479" s="223"/>
      <c r="T479" s="224"/>
      <c r="AT479" s="225" t="s">
        <v>128</v>
      </c>
      <c r="AU479" s="225" t="s">
        <v>81</v>
      </c>
      <c r="AV479" s="14" t="s">
        <v>125</v>
      </c>
      <c r="AW479" s="14" t="s">
        <v>30</v>
      </c>
      <c r="AX479" s="14" t="s">
        <v>81</v>
      </c>
      <c r="AY479" s="225" t="s">
        <v>120</v>
      </c>
    </row>
    <row r="480" spans="1:65" s="2" customFormat="1" ht="14.45" customHeight="1">
      <c r="A480" s="34"/>
      <c r="B480" s="35"/>
      <c r="C480" s="228" t="s">
        <v>513</v>
      </c>
      <c r="D480" s="228" t="s">
        <v>159</v>
      </c>
      <c r="E480" s="229" t="s">
        <v>514</v>
      </c>
      <c r="F480" s="230" t="s">
        <v>515</v>
      </c>
      <c r="G480" s="231" t="s">
        <v>162</v>
      </c>
      <c r="H480" s="232">
        <v>99</v>
      </c>
      <c r="I480" s="233"/>
      <c r="J480" s="234">
        <f>ROUND(I480*H480,2)</f>
        <v>0</v>
      </c>
      <c r="K480" s="235"/>
      <c r="L480" s="236"/>
      <c r="M480" s="237" t="s">
        <v>1</v>
      </c>
      <c r="N480" s="238" t="s">
        <v>38</v>
      </c>
      <c r="O480" s="71"/>
      <c r="P480" s="195">
        <f>O480*H480</f>
        <v>0</v>
      </c>
      <c r="Q480" s="195">
        <v>1.0030000000000001E-2</v>
      </c>
      <c r="R480" s="195">
        <f>Q480*H480</f>
        <v>0.99297000000000002</v>
      </c>
      <c r="S480" s="195">
        <v>0</v>
      </c>
      <c r="T480" s="196">
        <f>S480*H480</f>
        <v>0</v>
      </c>
      <c r="U480" s="34"/>
      <c r="V480" s="34"/>
      <c r="W480" s="34"/>
      <c r="X480" s="34"/>
      <c r="Y480" s="34"/>
      <c r="Z480" s="34"/>
      <c r="AA480" s="34"/>
      <c r="AB480" s="34"/>
      <c r="AC480" s="34"/>
      <c r="AD480" s="34"/>
      <c r="AE480" s="34"/>
      <c r="AR480" s="197" t="s">
        <v>158</v>
      </c>
      <c r="AT480" s="197" t="s">
        <v>159</v>
      </c>
      <c r="AU480" s="197" t="s">
        <v>81</v>
      </c>
      <c r="AY480" s="17" t="s">
        <v>120</v>
      </c>
      <c r="BE480" s="198">
        <f>IF(N480="základní",J480,0)</f>
        <v>0</v>
      </c>
      <c r="BF480" s="198">
        <f>IF(N480="snížená",J480,0)</f>
        <v>0</v>
      </c>
      <c r="BG480" s="198">
        <f>IF(N480="zákl. přenesená",J480,0)</f>
        <v>0</v>
      </c>
      <c r="BH480" s="198">
        <f>IF(N480="sníž. přenesená",J480,0)</f>
        <v>0</v>
      </c>
      <c r="BI480" s="198">
        <f>IF(N480="nulová",J480,0)</f>
        <v>0</v>
      </c>
      <c r="BJ480" s="17" t="s">
        <v>81</v>
      </c>
      <c r="BK480" s="198">
        <f>ROUND(I480*H480,2)</f>
        <v>0</v>
      </c>
      <c r="BL480" s="17" t="s">
        <v>125</v>
      </c>
      <c r="BM480" s="197" t="s">
        <v>516</v>
      </c>
    </row>
    <row r="481" spans="1:65" s="2" customFormat="1" ht="11.25">
      <c r="A481" s="34"/>
      <c r="B481" s="35"/>
      <c r="C481" s="36"/>
      <c r="D481" s="199" t="s">
        <v>127</v>
      </c>
      <c r="E481" s="36"/>
      <c r="F481" s="200" t="s">
        <v>515</v>
      </c>
      <c r="G481" s="36"/>
      <c r="H481" s="36"/>
      <c r="I481" s="201"/>
      <c r="J481" s="36"/>
      <c r="K481" s="36"/>
      <c r="L481" s="39"/>
      <c r="M481" s="202"/>
      <c r="N481" s="203"/>
      <c r="O481" s="71"/>
      <c r="P481" s="71"/>
      <c r="Q481" s="71"/>
      <c r="R481" s="71"/>
      <c r="S481" s="71"/>
      <c r="T481" s="72"/>
      <c r="U481" s="34"/>
      <c r="V481" s="34"/>
      <c r="W481" s="34"/>
      <c r="X481" s="34"/>
      <c r="Y481" s="34"/>
      <c r="Z481" s="34"/>
      <c r="AA481" s="34"/>
      <c r="AB481" s="34"/>
      <c r="AC481" s="34"/>
      <c r="AD481" s="34"/>
      <c r="AE481" s="34"/>
      <c r="AT481" s="17" t="s">
        <v>127</v>
      </c>
      <c r="AU481" s="17" t="s">
        <v>81</v>
      </c>
    </row>
    <row r="482" spans="1:65" s="15" customFormat="1" ht="11.25">
      <c r="B482" s="239"/>
      <c r="C482" s="240"/>
      <c r="D482" s="199" t="s">
        <v>128</v>
      </c>
      <c r="E482" s="241" t="s">
        <v>1</v>
      </c>
      <c r="F482" s="242" t="s">
        <v>517</v>
      </c>
      <c r="G482" s="240"/>
      <c r="H482" s="241" t="s">
        <v>1</v>
      </c>
      <c r="I482" s="243"/>
      <c r="J482" s="240"/>
      <c r="K482" s="240"/>
      <c r="L482" s="244"/>
      <c r="M482" s="245"/>
      <c r="N482" s="246"/>
      <c r="O482" s="246"/>
      <c r="P482" s="246"/>
      <c r="Q482" s="246"/>
      <c r="R482" s="246"/>
      <c r="S482" s="246"/>
      <c r="T482" s="247"/>
      <c r="AT482" s="248" t="s">
        <v>128</v>
      </c>
      <c r="AU482" s="248" t="s">
        <v>81</v>
      </c>
      <c r="AV482" s="15" t="s">
        <v>81</v>
      </c>
      <c r="AW482" s="15" t="s">
        <v>30</v>
      </c>
      <c r="AX482" s="15" t="s">
        <v>73</v>
      </c>
      <c r="AY482" s="248" t="s">
        <v>120</v>
      </c>
    </row>
    <row r="483" spans="1:65" s="13" customFormat="1" ht="11.25">
      <c r="B483" s="204"/>
      <c r="C483" s="205"/>
      <c r="D483" s="199" t="s">
        <v>128</v>
      </c>
      <c r="E483" s="206" t="s">
        <v>1</v>
      </c>
      <c r="F483" s="207" t="s">
        <v>518</v>
      </c>
      <c r="G483" s="205"/>
      <c r="H483" s="208">
        <v>99</v>
      </c>
      <c r="I483" s="209"/>
      <c r="J483" s="205"/>
      <c r="K483" s="205"/>
      <c r="L483" s="210"/>
      <c r="M483" s="211"/>
      <c r="N483" s="212"/>
      <c r="O483" s="212"/>
      <c r="P483" s="212"/>
      <c r="Q483" s="212"/>
      <c r="R483" s="212"/>
      <c r="S483" s="212"/>
      <c r="T483" s="213"/>
      <c r="AT483" s="214" t="s">
        <v>128</v>
      </c>
      <c r="AU483" s="214" t="s">
        <v>81</v>
      </c>
      <c r="AV483" s="13" t="s">
        <v>83</v>
      </c>
      <c r="AW483" s="13" t="s">
        <v>30</v>
      </c>
      <c r="AX483" s="13" t="s">
        <v>73</v>
      </c>
      <c r="AY483" s="214" t="s">
        <v>120</v>
      </c>
    </row>
    <row r="484" spans="1:65" s="14" customFormat="1" ht="11.25">
      <c r="B484" s="215"/>
      <c r="C484" s="216"/>
      <c r="D484" s="199" t="s">
        <v>128</v>
      </c>
      <c r="E484" s="217" t="s">
        <v>1</v>
      </c>
      <c r="F484" s="218" t="s">
        <v>130</v>
      </c>
      <c r="G484" s="216"/>
      <c r="H484" s="219">
        <v>99</v>
      </c>
      <c r="I484" s="220"/>
      <c r="J484" s="216"/>
      <c r="K484" s="216"/>
      <c r="L484" s="221"/>
      <c r="M484" s="222"/>
      <c r="N484" s="223"/>
      <c r="O484" s="223"/>
      <c r="P484" s="223"/>
      <c r="Q484" s="223"/>
      <c r="R484" s="223"/>
      <c r="S484" s="223"/>
      <c r="T484" s="224"/>
      <c r="AT484" s="225" t="s">
        <v>128</v>
      </c>
      <c r="AU484" s="225" t="s">
        <v>81</v>
      </c>
      <c r="AV484" s="14" t="s">
        <v>125</v>
      </c>
      <c r="AW484" s="14" t="s">
        <v>30</v>
      </c>
      <c r="AX484" s="14" t="s">
        <v>81</v>
      </c>
      <c r="AY484" s="225" t="s">
        <v>120</v>
      </c>
    </row>
    <row r="485" spans="1:65" s="2" customFormat="1" ht="24.2" customHeight="1">
      <c r="A485" s="34"/>
      <c r="B485" s="35"/>
      <c r="C485" s="185" t="s">
        <v>519</v>
      </c>
      <c r="D485" s="185" t="s">
        <v>121</v>
      </c>
      <c r="E485" s="186" t="s">
        <v>520</v>
      </c>
      <c r="F485" s="187" t="s">
        <v>521</v>
      </c>
      <c r="G485" s="188" t="s">
        <v>522</v>
      </c>
      <c r="H485" s="189">
        <v>100</v>
      </c>
      <c r="I485" s="190"/>
      <c r="J485" s="191">
        <f>ROUND(I485*H485,2)</f>
        <v>0</v>
      </c>
      <c r="K485" s="192"/>
      <c r="L485" s="39"/>
      <c r="M485" s="193" t="s">
        <v>1</v>
      </c>
      <c r="N485" s="194" t="s">
        <v>38</v>
      </c>
      <c r="O485" s="71"/>
      <c r="P485" s="195">
        <f>O485*H485</f>
        <v>0</v>
      </c>
      <c r="Q485" s="195">
        <v>0</v>
      </c>
      <c r="R485" s="195">
        <f>Q485*H485</f>
        <v>0</v>
      </c>
      <c r="S485" s="195">
        <v>0</v>
      </c>
      <c r="T485" s="196">
        <f>S485*H485</f>
        <v>0</v>
      </c>
      <c r="U485" s="34"/>
      <c r="V485" s="34"/>
      <c r="W485" s="34"/>
      <c r="X485" s="34"/>
      <c r="Y485" s="34"/>
      <c r="Z485" s="34"/>
      <c r="AA485" s="34"/>
      <c r="AB485" s="34"/>
      <c r="AC485" s="34"/>
      <c r="AD485" s="34"/>
      <c r="AE485" s="34"/>
      <c r="AR485" s="197" t="s">
        <v>125</v>
      </c>
      <c r="AT485" s="197" t="s">
        <v>121</v>
      </c>
      <c r="AU485" s="197" t="s">
        <v>81</v>
      </c>
      <c r="AY485" s="17" t="s">
        <v>120</v>
      </c>
      <c r="BE485" s="198">
        <f>IF(N485="základní",J485,0)</f>
        <v>0</v>
      </c>
      <c r="BF485" s="198">
        <f>IF(N485="snížená",J485,0)</f>
        <v>0</v>
      </c>
      <c r="BG485" s="198">
        <f>IF(N485="zákl. přenesená",J485,0)</f>
        <v>0</v>
      </c>
      <c r="BH485" s="198">
        <f>IF(N485="sníž. přenesená",J485,0)</f>
        <v>0</v>
      </c>
      <c r="BI485" s="198">
        <f>IF(N485="nulová",J485,0)</f>
        <v>0</v>
      </c>
      <c r="BJ485" s="17" t="s">
        <v>81</v>
      </c>
      <c r="BK485" s="198">
        <f>ROUND(I485*H485,2)</f>
        <v>0</v>
      </c>
      <c r="BL485" s="17" t="s">
        <v>125</v>
      </c>
      <c r="BM485" s="197" t="s">
        <v>523</v>
      </c>
    </row>
    <row r="486" spans="1:65" s="2" customFormat="1" ht="19.5">
      <c r="A486" s="34"/>
      <c r="B486" s="35"/>
      <c r="C486" s="36"/>
      <c r="D486" s="199" t="s">
        <v>127</v>
      </c>
      <c r="E486" s="36"/>
      <c r="F486" s="200" t="s">
        <v>521</v>
      </c>
      <c r="G486" s="36"/>
      <c r="H486" s="36"/>
      <c r="I486" s="201"/>
      <c r="J486" s="36"/>
      <c r="K486" s="36"/>
      <c r="L486" s="39"/>
      <c r="M486" s="202"/>
      <c r="N486" s="203"/>
      <c r="O486" s="71"/>
      <c r="P486" s="71"/>
      <c r="Q486" s="71"/>
      <c r="R486" s="71"/>
      <c r="S486" s="71"/>
      <c r="T486" s="72"/>
      <c r="U486" s="34"/>
      <c r="V486" s="34"/>
      <c r="W486" s="34"/>
      <c r="X486" s="34"/>
      <c r="Y486" s="34"/>
      <c r="Z486" s="34"/>
      <c r="AA486" s="34"/>
      <c r="AB486" s="34"/>
      <c r="AC486" s="34"/>
      <c r="AD486" s="34"/>
      <c r="AE486" s="34"/>
      <c r="AT486" s="17" t="s">
        <v>127</v>
      </c>
      <c r="AU486" s="17" t="s">
        <v>81</v>
      </c>
    </row>
    <row r="487" spans="1:65" s="13" customFormat="1" ht="11.25">
      <c r="B487" s="204"/>
      <c r="C487" s="205"/>
      <c r="D487" s="199" t="s">
        <v>128</v>
      </c>
      <c r="E487" s="206" t="s">
        <v>1</v>
      </c>
      <c r="F487" s="207" t="s">
        <v>524</v>
      </c>
      <c r="G487" s="205"/>
      <c r="H487" s="208">
        <v>100</v>
      </c>
      <c r="I487" s="209"/>
      <c r="J487" s="205"/>
      <c r="K487" s="205"/>
      <c r="L487" s="210"/>
      <c r="M487" s="211"/>
      <c r="N487" s="212"/>
      <c r="O487" s="212"/>
      <c r="P487" s="212"/>
      <c r="Q487" s="212"/>
      <c r="R487" s="212"/>
      <c r="S487" s="212"/>
      <c r="T487" s="213"/>
      <c r="AT487" s="214" t="s">
        <v>128</v>
      </c>
      <c r="AU487" s="214" t="s">
        <v>81</v>
      </c>
      <c r="AV487" s="13" t="s">
        <v>83</v>
      </c>
      <c r="AW487" s="13" t="s">
        <v>30</v>
      </c>
      <c r="AX487" s="13" t="s">
        <v>81</v>
      </c>
      <c r="AY487" s="214" t="s">
        <v>120</v>
      </c>
    </row>
    <row r="488" spans="1:65" s="2" customFormat="1" ht="14.45" customHeight="1">
      <c r="A488" s="34"/>
      <c r="B488" s="35"/>
      <c r="C488" s="185" t="s">
        <v>525</v>
      </c>
      <c r="D488" s="185" t="s">
        <v>121</v>
      </c>
      <c r="E488" s="186" t="s">
        <v>526</v>
      </c>
      <c r="F488" s="187" t="s">
        <v>527</v>
      </c>
      <c r="G488" s="188" t="s">
        <v>522</v>
      </c>
      <c r="H488" s="189">
        <v>776</v>
      </c>
      <c r="I488" s="190"/>
      <c r="J488" s="191">
        <f>ROUND(I488*H488,2)</f>
        <v>0</v>
      </c>
      <c r="K488" s="192"/>
      <c r="L488" s="39"/>
      <c r="M488" s="193" t="s">
        <v>1</v>
      </c>
      <c r="N488" s="194" t="s">
        <v>38</v>
      </c>
      <c r="O488" s="71"/>
      <c r="P488" s="195">
        <f>O488*H488</f>
        <v>0</v>
      </c>
      <c r="Q488" s="195">
        <v>0</v>
      </c>
      <c r="R488" s="195">
        <f>Q488*H488</f>
        <v>0</v>
      </c>
      <c r="S488" s="195">
        <v>0</v>
      </c>
      <c r="T488" s="196">
        <f>S488*H488</f>
        <v>0</v>
      </c>
      <c r="U488" s="34"/>
      <c r="V488" s="34"/>
      <c r="W488" s="34"/>
      <c r="X488" s="34"/>
      <c r="Y488" s="34"/>
      <c r="Z488" s="34"/>
      <c r="AA488" s="34"/>
      <c r="AB488" s="34"/>
      <c r="AC488" s="34"/>
      <c r="AD488" s="34"/>
      <c r="AE488" s="34"/>
      <c r="AR488" s="197" t="s">
        <v>125</v>
      </c>
      <c r="AT488" s="197" t="s">
        <v>121</v>
      </c>
      <c r="AU488" s="197" t="s">
        <v>81</v>
      </c>
      <c r="AY488" s="17" t="s">
        <v>120</v>
      </c>
      <c r="BE488" s="198">
        <f>IF(N488="základní",J488,0)</f>
        <v>0</v>
      </c>
      <c r="BF488" s="198">
        <f>IF(N488="snížená",J488,0)</f>
        <v>0</v>
      </c>
      <c r="BG488" s="198">
        <f>IF(N488="zákl. přenesená",J488,0)</f>
        <v>0</v>
      </c>
      <c r="BH488" s="198">
        <f>IF(N488="sníž. přenesená",J488,0)</f>
        <v>0</v>
      </c>
      <c r="BI488" s="198">
        <f>IF(N488="nulová",J488,0)</f>
        <v>0</v>
      </c>
      <c r="BJ488" s="17" t="s">
        <v>81</v>
      </c>
      <c r="BK488" s="198">
        <f>ROUND(I488*H488,2)</f>
        <v>0</v>
      </c>
      <c r="BL488" s="17" t="s">
        <v>125</v>
      </c>
      <c r="BM488" s="197" t="s">
        <v>528</v>
      </c>
    </row>
    <row r="489" spans="1:65" s="2" customFormat="1" ht="11.25">
      <c r="A489" s="34"/>
      <c r="B489" s="35"/>
      <c r="C489" s="36"/>
      <c r="D489" s="199" t="s">
        <v>127</v>
      </c>
      <c r="E489" s="36"/>
      <c r="F489" s="200" t="s">
        <v>527</v>
      </c>
      <c r="G489" s="36"/>
      <c r="H489" s="36"/>
      <c r="I489" s="201"/>
      <c r="J489" s="36"/>
      <c r="K489" s="36"/>
      <c r="L489" s="39"/>
      <c r="M489" s="202"/>
      <c r="N489" s="203"/>
      <c r="O489" s="71"/>
      <c r="P489" s="71"/>
      <c r="Q489" s="71"/>
      <c r="R489" s="71"/>
      <c r="S489" s="71"/>
      <c r="T489" s="72"/>
      <c r="U489" s="34"/>
      <c r="V489" s="34"/>
      <c r="W489" s="34"/>
      <c r="X489" s="34"/>
      <c r="Y489" s="34"/>
      <c r="Z489" s="34"/>
      <c r="AA489" s="34"/>
      <c r="AB489" s="34"/>
      <c r="AC489" s="34"/>
      <c r="AD489" s="34"/>
      <c r="AE489" s="34"/>
      <c r="AT489" s="17" t="s">
        <v>127</v>
      </c>
      <c r="AU489" s="17" t="s">
        <v>81</v>
      </c>
    </row>
    <row r="490" spans="1:65" s="15" customFormat="1" ht="11.25">
      <c r="B490" s="239"/>
      <c r="C490" s="240"/>
      <c r="D490" s="199" t="s">
        <v>128</v>
      </c>
      <c r="E490" s="241" t="s">
        <v>1</v>
      </c>
      <c r="F490" s="242" t="s">
        <v>529</v>
      </c>
      <c r="G490" s="240"/>
      <c r="H490" s="241" t="s">
        <v>1</v>
      </c>
      <c r="I490" s="243"/>
      <c r="J490" s="240"/>
      <c r="K490" s="240"/>
      <c r="L490" s="244"/>
      <c r="M490" s="245"/>
      <c r="N490" s="246"/>
      <c r="O490" s="246"/>
      <c r="P490" s="246"/>
      <c r="Q490" s="246"/>
      <c r="R490" s="246"/>
      <c r="S490" s="246"/>
      <c r="T490" s="247"/>
      <c r="AT490" s="248" t="s">
        <v>128</v>
      </c>
      <c r="AU490" s="248" t="s">
        <v>81</v>
      </c>
      <c r="AV490" s="15" t="s">
        <v>81</v>
      </c>
      <c r="AW490" s="15" t="s">
        <v>30</v>
      </c>
      <c r="AX490" s="15" t="s">
        <v>73</v>
      </c>
      <c r="AY490" s="248" t="s">
        <v>120</v>
      </c>
    </row>
    <row r="491" spans="1:65" s="13" customFormat="1" ht="11.25">
      <c r="B491" s="204"/>
      <c r="C491" s="205"/>
      <c r="D491" s="199" t="s">
        <v>128</v>
      </c>
      <c r="E491" s="206" t="s">
        <v>1</v>
      </c>
      <c r="F491" s="207" t="s">
        <v>177</v>
      </c>
      <c r="G491" s="205"/>
      <c r="H491" s="208">
        <v>12</v>
      </c>
      <c r="I491" s="209"/>
      <c r="J491" s="205"/>
      <c r="K491" s="205"/>
      <c r="L491" s="210"/>
      <c r="M491" s="211"/>
      <c r="N491" s="212"/>
      <c r="O491" s="212"/>
      <c r="P491" s="212"/>
      <c r="Q491" s="212"/>
      <c r="R491" s="212"/>
      <c r="S491" s="212"/>
      <c r="T491" s="213"/>
      <c r="AT491" s="214" t="s">
        <v>128</v>
      </c>
      <c r="AU491" s="214" t="s">
        <v>81</v>
      </c>
      <c r="AV491" s="13" t="s">
        <v>83</v>
      </c>
      <c r="AW491" s="13" t="s">
        <v>30</v>
      </c>
      <c r="AX491" s="13" t="s">
        <v>73</v>
      </c>
      <c r="AY491" s="214" t="s">
        <v>120</v>
      </c>
    </row>
    <row r="492" spans="1:65" s="15" customFormat="1" ht="11.25">
      <c r="B492" s="239"/>
      <c r="C492" s="240"/>
      <c r="D492" s="199" t="s">
        <v>128</v>
      </c>
      <c r="E492" s="241" t="s">
        <v>1</v>
      </c>
      <c r="F492" s="242" t="s">
        <v>530</v>
      </c>
      <c r="G492" s="240"/>
      <c r="H492" s="241" t="s">
        <v>1</v>
      </c>
      <c r="I492" s="243"/>
      <c r="J492" s="240"/>
      <c r="K492" s="240"/>
      <c r="L492" s="244"/>
      <c r="M492" s="245"/>
      <c r="N492" s="246"/>
      <c r="O492" s="246"/>
      <c r="P492" s="246"/>
      <c r="Q492" s="246"/>
      <c r="R492" s="246"/>
      <c r="S492" s="246"/>
      <c r="T492" s="247"/>
      <c r="AT492" s="248" t="s">
        <v>128</v>
      </c>
      <c r="AU492" s="248" t="s">
        <v>81</v>
      </c>
      <c r="AV492" s="15" t="s">
        <v>81</v>
      </c>
      <c r="AW492" s="15" t="s">
        <v>30</v>
      </c>
      <c r="AX492" s="15" t="s">
        <v>73</v>
      </c>
      <c r="AY492" s="248" t="s">
        <v>120</v>
      </c>
    </row>
    <row r="493" spans="1:65" s="13" customFormat="1" ht="11.25">
      <c r="B493" s="204"/>
      <c r="C493" s="205"/>
      <c r="D493" s="199" t="s">
        <v>128</v>
      </c>
      <c r="E493" s="206" t="s">
        <v>1</v>
      </c>
      <c r="F493" s="207" t="s">
        <v>531</v>
      </c>
      <c r="G493" s="205"/>
      <c r="H493" s="208">
        <v>764</v>
      </c>
      <c r="I493" s="209"/>
      <c r="J493" s="205"/>
      <c r="K493" s="205"/>
      <c r="L493" s="210"/>
      <c r="M493" s="211"/>
      <c r="N493" s="212"/>
      <c r="O493" s="212"/>
      <c r="P493" s="212"/>
      <c r="Q493" s="212"/>
      <c r="R493" s="212"/>
      <c r="S493" s="212"/>
      <c r="T493" s="213"/>
      <c r="AT493" s="214" t="s">
        <v>128</v>
      </c>
      <c r="AU493" s="214" t="s">
        <v>81</v>
      </c>
      <c r="AV493" s="13" t="s">
        <v>83</v>
      </c>
      <c r="AW493" s="13" t="s">
        <v>30</v>
      </c>
      <c r="AX493" s="13" t="s">
        <v>73</v>
      </c>
      <c r="AY493" s="214" t="s">
        <v>120</v>
      </c>
    </row>
    <row r="494" spans="1:65" s="14" customFormat="1" ht="11.25">
      <c r="B494" s="215"/>
      <c r="C494" s="216"/>
      <c r="D494" s="199" t="s">
        <v>128</v>
      </c>
      <c r="E494" s="217" t="s">
        <v>1</v>
      </c>
      <c r="F494" s="218" t="s">
        <v>130</v>
      </c>
      <c r="G494" s="216"/>
      <c r="H494" s="219">
        <v>776</v>
      </c>
      <c r="I494" s="220"/>
      <c r="J494" s="216"/>
      <c r="K494" s="216"/>
      <c r="L494" s="221"/>
      <c r="M494" s="222"/>
      <c r="N494" s="223"/>
      <c r="O494" s="223"/>
      <c r="P494" s="223"/>
      <c r="Q494" s="223"/>
      <c r="R494" s="223"/>
      <c r="S494" s="223"/>
      <c r="T494" s="224"/>
      <c r="AT494" s="225" t="s">
        <v>128</v>
      </c>
      <c r="AU494" s="225" t="s">
        <v>81</v>
      </c>
      <c r="AV494" s="14" t="s">
        <v>125</v>
      </c>
      <c r="AW494" s="14" t="s">
        <v>30</v>
      </c>
      <c r="AX494" s="14" t="s">
        <v>81</v>
      </c>
      <c r="AY494" s="225" t="s">
        <v>120</v>
      </c>
    </row>
    <row r="495" spans="1:65" s="2" customFormat="1" ht="14.45" customHeight="1">
      <c r="A495" s="34"/>
      <c r="B495" s="35"/>
      <c r="C495" s="185" t="s">
        <v>532</v>
      </c>
      <c r="D495" s="185" t="s">
        <v>121</v>
      </c>
      <c r="E495" s="186" t="s">
        <v>533</v>
      </c>
      <c r="F495" s="187" t="s">
        <v>534</v>
      </c>
      <c r="G495" s="188" t="s">
        <v>162</v>
      </c>
      <c r="H495" s="189">
        <v>2</v>
      </c>
      <c r="I495" s="190"/>
      <c r="J495" s="191">
        <f>ROUND(I495*H495,2)</f>
        <v>0</v>
      </c>
      <c r="K495" s="192"/>
      <c r="L495" s="39"/>
      <c r="M495" s="193" t="s">
        <v>1</v>
      </c>
      <c r="N495" s="194" t="s">
        <v>38</v>
      </c>
      <c r="O495" s="71"/>
      <c r="P495" s="195">
        <f>O495*H495</f>
        <v>0</v>
      </c>
      <c r="Q495" s="195">
        <v>0</v>
      </c>
      <c r="R495" s="195">
        <f>Q495*H495</f>
        <v>0</v>
      </c>
      <c r="S495" s="195">
        <v>0</v>
      </c>
      <c r="T495" s="196">
        <f>S495*H495</f>
        <v>0</v>
      </c>
      <c r="U495" s="34"/>
      <c r="V495" s="34"/>
      <c r="W495" s="34"/>
      <c r="X495" s="34"/>
      <c r="Y495" s="34"/>
      <c r="Z495" s="34"/>
      <c r="AA495" s="34"/>
      <c r="AB495" s="34"/>
      <c r="AC495" s="34"/>
      <c r="AD495" s="34"/>
      <c r="AE495" s="34"/>
      <c r="AR495" s="197" t="s">
        <v>125</v>
      </c>
      <c r="AT495" s="197" t="s">
        <v>121</v>
      </c>
      <c r="AU495" s="197" t="s">
        <v>81</v>
      </c>
      <c r="AY495" s="17" t="s">
        <v>120</v>
      </c>
      <c r="BE495" s="198">
        <f>IF(N495="základní",J495,0)</f>
        <v>0</v>
      </c>
      <c r="BF495" s="198">
        <f>IF(N495="snížená",J495,0)</f>
        <v>0</v>
      </c>
      <c r="BG495" s="198">
        <f>IF(N495="zákl. přenesená",J495,0)</f>
        <v>0</v>
      </c>
      <c r="BH495" s="198">
        <f>IF(N495="sníž. přenesená",J495,0)</f>
        <v>0</v>
      </c>
      <c r="BI495" s="198">
        <f>IF(N495="nulová",J495,0)</f>
        <v>0</v>
      </c>
      <c r="BJ495" s="17" t="s">
        <v>81</v>
      </c>
      <c r="BK495" s="198">
        <f>ROUND(I495*H495,2)</f>
        <v>0</v>
      </c>
      <c r="BL495" s="17" t="s">
        <v>125</v>
      </c>
      <c r="BM495" s="197" t="s">
        <v>535</v>
      </c>
    </row>
    <row r="496" spans="1:65" s="2" customFormat="1" ht="11.25">
      <c r="A496" s="34"/>
      <c r="B496" s="35"/>
      <c r="C496" s="36"/>
      <c r="D496" s="199" t="s">
        <v>127</v>
      </c>
      <c r="E496" s="36"/>
      <c r="F496" s="200" t="s">
        <v>534</v>
      </c>
      <c r="G496" s="36"/>
      <c r="H496" s="36"/>
      <c r="I496" s="201"/>
      <c r="J496" s="36"/>
      <c r="K496" s="36"/>
      <c r="L496" s="39"/>
      <c r="M496" s="202"/>
      <c r="N496" s="203"/>
      <c r="O496" s="71"/>
      <c r="P496" s="71"/>
      <c r="Q496" s="71"/>
      <c r="R496" s="71"/>
      <c r="S496" s="71"/>
      <c r="T496" s="72"/>
      <c r="U496" s="34"/>
      <c r="V496" s="34"/>
      <c r="W496" s="34"/>
      <c r="X496" s="34"/>
      <c r="Y496" s="34"/>
      <c r="Z496" s="34"/>
      <c r="AA496" s="34"/>
      <c r="AB496" s="34"/>
      <c r="AC496" s="34"/>
      <c r="AD496" s="34"/>
      <c r="AE496" s="34"/>
      <c r="AT496" s="17" t="s">
        <v>127</v>
      </c>
      <c r="AU496" s="17" t="s">
        <v>81</v>
      </c>
    </row>
    <row r="497" spans="1:65" s="15" customFormat="1" ht="11.25">
      <c r="B497" s="239"/>
      <c r="C497" s="240"/>
      <c r="D497" s="199" t="s">
        <v>128</v>
      </c>
      <c r="E497" s="241" t="s">
        <v>1</v>
      </c>
      <c r="F497" s="242" t="s">
        <v>536</v>
      </c>
      <c r="G497" s="240"/>
      <c r="H497" s="241" t="s">
        <v>1</v>
      </c>
      <c r="I497" s="243"/>
      <c r="J497" s="240"/>
      <c r="K497" s="240"/>
      <c r="L497" s="244"/>
      <c r="M497" s="245"/>
      <c r="N497" s="246"/>
      <c r="O497" s="246"/>
      <c r="P497" s="246"/>
      <c r="Q497" s="246"/>
      <c r="R497" s="246"/>
      <c r="S497" s="246"/>
      <c r="T497" s="247"/>
      <c r="AT497" s="248" t="s">
        <v>128</v>
      </c>
      <c r="AU497" s="248" t="s">
        <v>81</v>
      </c>
      <c r="AV497" s="15" t="s">
        <v>81</v>
      </c>
      <c r="AW497" s="15" t="s">
        <v>30</v>
      </c>
      <c r="AX497" s="15" t="s">
        <v>73</v>
      </c>
      <c r="AY497" s="248" t="s">
        <v>120</v>
      </c>
    </row>
    <row r="498" spans="1:65" s="13" customFormat="1" ht="11.25">
      <c r="B498" s="204"/>
      <c r="C498" s="205"/>
      <c r="D498" s="199" t="s">
        <v>128</v>
      </c>
      <c r="E498" s="206" t="s">
        <v>1</v>
      </c>
      <c r="F498" s="207" t="s">
        <v>83</v>
      </c>
      <c r="G498" s="205"/>
      <c r="H498" s="208">
        <v>2</v>
      </c>
      <c r="I498" s="209"/>
      <c r="J498" s="205"/>
      <c r="K498" s="205"/>
      <c r="L498" s="210"/>
      <c r="M498" s="211"/>
      <c r="N498" s="212"/>
      <c r="O498" s="212"/>
      <c r="P498" s="212"/>
      <c r="Q498" s="212"/>
      <c r="R498" s="212"/>
      <c r="S498" s="212"/>
      <c r="T498" s="213"/>
      <c r="AT498" s="214" t="s">
        <v>128</v>
      </c>
      <c r="AU498" s="214" t="s">
        <v>81</v>
      </c>
      <c r="AV498" s="13" t="s">
        <v>83</v>
      </c>
      <c r="AW498" s="13" t="s">
        <v>30</v>
      </c>
      <c r="AX498" s="13" t="s">
        <v>73</v>
      </c>
      <c r="AY498" s="214" t="s">
        <v>120</v>
      </c>
    </row>
    <row r="499" spans="1:65" s="14" customFormat="1" ht="11.25">
      <c r="B499" s="215"/>
      <c r="C499" s="216"/>
      <c r="D499" s="199" t="s">
        <v>128</v>
      </c>
      <c r="E499" s="217" t="s">
        <v>1</v>
      </c>
      <c r="F499" s="218" t="s">
        <v>130</v>
      </c>
      <c r="G499" s="216"/>
      <c r="H499" s="219">
        <v>2</v>
      </c>
      <c r="I499" s="220"/>
      <c r="J499" s="216"/>
      <c r="K499" s="216"/>
      <c r="L499" s="221"/>
      <c r="M499" s="222"/>
      <c r="N499" s="223"/>
      <c r="O499" s="223"/>
      <c r="P499" s="223"/>
      <c r="Q499" s="223"/>
      <c r="R499" s="223"/>
      <c r="S499" s="223"/>
      <c r="T499" s="224"/>
      <c r="AT499" s="225" t="s">
        <v>128</v>
      </c>
      <c r="AU499" s="225" t="s">
        <v>81</v>
      </c>
      <c r="AV499" s="14" t="s">
        <v>125</v>
      </c>
      <c r="AW499" s="14" t="s">
        <v>30</v>
      </c>
      <c r="AX499" s="14" t="s">
        <v>81</v>
      </c>
      <c r="AY499" s="225" t="s">
        <v>120</v>
      </c>
    </row>
    <row r="500" spans="1:65" s="2" customFormat="1" ht="14.45" customHeight="1">
      <c r="A500" s="34"/>
      <c r="B500" s="35"/>
      <c r="C500" s="185" t="s">
        <v>537</v>
      </c>
      <c r="D500" s="185" t="s">
        <v>121</v>
      </c>
      <c r="E500" s="186" t="s">
        <v>538</v>
      </c>
      <c r="F500" s="187" t="s">
        <v>539</v>
      </c>
      <c r="G500" s="188" t="s">
        <v>162</v>
      </c>
      <c r="H500" s="189">
        <v>18</v>
      </c>
      <c r="I500" s="190"/>
      <c r="J500" s="191">
        <f>ROUND(I500*H500,2)</f>
        <v>0</v>
      </c>
      <c r="K500" s="192"/>
      <c r="L500" s="39"/>
      <c r="M500" s="193" t="s">
        <v>1</v>
      </c>
      <c r="N500" s="194" t="s">
        <v>38</v>
      </c>
      <c r="O500" s="71"/>
      <c r="P500" s="195">
        <f>O500*H500</f>
        <v>0</v>
      </c>
      <c r="Q500" s="195">
        <v>0</v>
      </c>
      <c r="R500" s="195">
        <f>Q500*H500</f>
        <v>0</v>
      </c>
      <c r="S500" s="195">
        <v>0</v>
      </c>
      <c r="T500" s="196">
        <f>S500*H500</f>
        <v>0</v>
      </c>
      <c r="U500" s="34"/>
      <c r="V500" s="34"/>
      <c r="W500" s="34"/>
      <c r="X500" s="34"/>
      <c r="Y500" s="34"/>
      <c r="Z500" s="34"/>
      <c r="AA500" s="34"/>
      <c r="AB500" s="34"/>
      <c r="AC500" s="34"/>
      <c r="AD500" s="34"/>
      <c r="AE500" s="34"/>
      <c r="AR500" s="197" t="s">
        <v>125</v>
      </c>
      <c r="AT500" s="197" t="s">
        <v>121</v>
      </c>
      <c r="AU500" s="197" t="s">
        <v>81</v>
      </c>
      <c r="AY500" s="17" t="s">
        <v>120</v>
      </c>
      <c r="BE500" s="198">
        <f>IF(N500="základní",J500,0)</f>
        <v>0</v>
      </c>
      <c r="BF500" s="198">
        <f>IF(N500="snížená",J500,0)</f>
        <v>0</v>
      </c>
      <c r="BG500" s="198">
        <f>IF(N500="zákl. přenesená",J500,0)</f>
        <v>0</v>
      </c>
      <c r="BH500" s="198">
        <f>IF(N500="sníž. přenesená",J500,0)</f>
        <v>0</v>
      </c>
      <c r="BI500" s="198">
        <f>IF(N500="nulová",J500,0)</f>
        <v>0</v>
      </c>
      <c r="BJ500" s="17" t="s">
        <v>81</v>
      </c>
      <c r="BK500" s="198">
        <f>ROUND(I500*H500,2)</f>
        <v>0</v>
      </c>
      <c r="BL500" s="17" t="s">
        <v>125</v>
      </c>
      <c r="BM500" s="197" t="s">
        <v>540</v>
      </c>
    </row>
    <row r="501" spans="1:65" s="2" customFormat="1" ht="11.25">
      <c r="A501" s="34"/>
      <c r="B501" s="35"/>
      <c r="C501" s="36"/>
      <c r="D501" s="199" t="s">
        <v>127</v>
      </c>
      <c r="E501" s="36"/>
      <c r="F501" s="200" t="s">
        <v>539</v>
      </c>
      <c r="G501" s="36"/>
      <c r="H501" s="36"/>
      <c r="I501" s="201"/>
      <c r="J501" s="36"/>
      <c r="K501" s="36"/>
      <c r="L501" s="39"/>
      <c r="M501" s="202"/>
      <c r="N501" s="203"/>
      <c r="O501" s="71"/>
      <c r="P501" s="71"/>
      <c r="Q501" s="71"/>
      <c r="R501" s="71"/>
      <c r="S501" s="71"/>
      <c r="T501" s="72"/>
      <c r="U501" s="34"/>
      <c r="V501" s="34"/>
      <c r="W501" s="34"/>
      <c r="X501" s="34"/>
      <c r="Y501" s="34"/>
      <c r="Z501" s="34"/>
      <c r="AA501" s="34"/>
      <c r="AB501" s="34"/>
      <c r="AC501" s="34"/>
      <c r="AD501" s="34"/>
      <c r="AE501" s="34"/>
      <c r="AT501" s="17" t="s">
        <v>127</v>
      </c>
      <c r="AU501" s="17" t="s">
        <v>81</v>
      </c>
    </row>
    <row r="502" spans="1:65" s="15" customFormat="1" ht="11.25">
      <c r="B502" s="239"/>
      <c r="C502" s="240"/>
      <c r="D502" s="199" t="s">
        <v>128</v>
      </c>
      <c r="E502" s="241" t="s">
        <v>1</v>
      </c>
      <c r="F502" s="242" t="s">
        <v>541</v>
      </c>
      <c r="G502" s="240"/>
      <c r="H502" s="241" t="s">
        <v>1</v>
      </c>
      <c r="I502" s="243"/>
      <c r="J502" s="240"/>
      <c r="K502" s="240"/>
      <c r="L502" s="244"/>
      <c r="M502" s="245"/>
      <c r="N502" s="246"/>
      <c r="O502" s="246"/>
      <c r="P502" s="246"/>
      <c r="Q502" s="246"/>
      <c r="R502" s="246"/>
      <c r="S502" s="246"/>
      <c r="T502" s="247"/>
      <c r="AT502" s="248" t="s">
        <v>128</v>
      </c>
      <c r="AU502" s="248" t="s">
        <v>81</v>
      </c>
      <c r="AV502" s="15" t="s">
        <v>81</v>
      </c>
      <c r="AW502" s="15" t="s">
        <v>30</v>
      </c>
      <c r="AX502" s="15" t="s">
        <v>73</v>
      </c>
      <c r="AY502" s="248" t="s">
        <v>120</v>
      </c>
    </row>
    <row r="503" spans="1:65" s="13" customFormat="1" ht="11.25">
      <c r="B503" s="204"/>
      <c r="C503" s="205"/>
      <c r="D503" s="199" t="s">
        <v>128</v>
      </c>
      <c r="E503" s="206" t="s">
        <v>1</v>
      </c>
      <c r="F503" s="207" t="s">
        <v>200</v>
      </c>
      <c r="G503" s="205"/>
      <c r="H503" s="208">
        <v>18</v>
      </c>
      <c r="I503" s="209"/>
      <c r="J503" s="205"/>
      <c r="K503" s="205"/>
      <c r="L503" s="210"/>
      <c r="M503" s="211"/>
      <c r="N503" s="212"/>
      <c r="O503" s="212"/>
      <c r="P503" s="212"/>
      <c r="Q503" s="212"/>
      <c r="R503" s="212"/>
      <c r="S503" s="212"/>
      <c r="T503" s="213"/>
      <c r="AT503" s="214" t="s">
        <v>128</v>
      </c>
      <c r="AU503" s="214" t="s">
        <v>81</v>
      </c>
      <c r="AV503" s="13" t="s">
        <v>83</v>
      </c>
      <c r="AW503" s="13" t="s">
        <v>30</v>
      </c>
      <c r="AX503" s="13" t="s">
        <v>73</v>
      </c>
      <c r="AY503" s="214" t="s">
        <v>120</v>
      </c>
    </row>
    <row r="504" spans="1:65" s="14" customFormat="1" ht="11.25">
      <c r="B504" s="215"/>
      <c r="C504" s="216"/>
      <c r="D504" s="199" t="s">
        <v>128</v>
      </c>
      <c r="E504" s="217" t="s">
        <v>1</v>
      </c>
      <c r="F504" s="218" t="s">
        <v>130</v>
      </c>
      <c r="G504" s="216"/>
      <c r="H504" s="219">
        <v>18</v>
      </c>
      <c r="I504" s="220"/>
      <c r="J504" s="216"/>
      <c r="K504" s="216"/>
      <c r="L504" s="221"/>
      <c r="M504" s="222"/>
      <c r="N504" s="223"/>
      <c r="O504" s="223"/>
      <c r="P504" s="223"/>
      <c r="Q504" s="223"/>
      <c r="R504" s="223"/>
      <c r="S504" s="223"/>
      <c r="T504" s="224"/>
      <c r="AT504" s="225" t="s">
        <v>128</v>
      </c>
      <c r="AU504" s="225" t="s">
        <v>81</v>
      </c>
      <c r="AV504" s="14" t="s">
        <v>125</v>
      </c>
      <c r="AW504" s="14" t="s">
        <v>30</v>
      </c>
      <c r="AX504" s="14" t="s">
        <v>81</v>
      </c>
      <c r="AY504" s="225" t="s">
        <v>120</v>
      </c>
    </row>
    <row r="505" spans="1:65" s="2" customFormat="1" ht="14.45" customHeight="1">
      <c r="A505" s="34"/>
      <c r="B505" s="35"/>
      <c r="C505" s="228" t="s">
        <v>542</v>
      </c>
      <c r="D505" s="228" t="s">
        <v>159</v>
      </c>
      <c r="E505" s="229" t="s">
        <v>543</v>
      </c>
      <c r="F505" s="230" t="s">
        <v>544</v>
      </c>
      <c r="G505" s="231" t="s">
        <v>162</v>
      </c>
      <c r="H505" s="232">
        <v>2</v>
      </c>
      <c r="I505" s="233"/>
      <c r="J505" s="234">
        <f>ROUND(I505*H505,2)</f>
        <v>0</v>
      </c>
      <c r="K505" s="235"/>
      <c r="L505" s="236"/>
      <c r="M505" s="237" t="s">
        <v>1</v>
      </c>
      <c r="N505" s="238" t="s">
        <v>38</v>
      </c>
      <c r="O505" s="71"/>
      <c r="P505" s="195">
        <f>O505*H505</f>
        <v>0</v>
      </c>
      <c r="Q505" s="195">
        <v>0.39700000000000002</v>
      </c>
      <c r="R505" s="195">
        <f>Q505*H505</f>
        <v>0.79400000000000004</v>
      </c>
      <c r="S505" s="195">
        <v>0</v>
      </c>
      <c r="T505" s="196">
        <f>S505*H505</f>
        <v>0</v>
      </c>
      <c r="U505" s="34"/>
      <c r="V505" s="34"/>
      <c r="W505" s="34"/>
      <c r="X505" s="34"/>
      <c r="Y505" s="34"/>
      <c r="Z505" s="34"/>
      <c r="AA505" s="34"/>
      <c r="AB505" s="34"/>
      <c r="AC505" s="34"/>
      <c r="AD505" s="34"/>
      <c r="AE505" s="34"/>
      <c r="AR505" s="197" t="s">
        <v>158</v>
      </c>
      <c r="AT505" s="197" t="s">
        <v>159</v>
      </c>
      <c r="AU505" s="197" t="s">
        <v>81</v>
      </c>
      <c r="AY505" s="17" t="s">
        <v>120</v>
      </c>
      <c r="BE505" s="198">
        <f>IF(N505="základní",J505,0)</f>
        <v>0</v>
      </c>
      <c r="BF505" s="198">
        <f>IF(N505="snížená",J505,0)</f>
        <v>0</v>
      </c>
      <c r="BG505" s="198">
        <f>IF(N505="zákl. přenesená",J505,0)</f>
        <v>0</v>
      </c>
      <c r="BH505" s="198">
        <f>IF(N505="sníž. přenesená",J505,0)</f>
        <v>0</v>
      </c>
      <c r="BI505" s="198">
        <f>IF(N505="nulová",J505,0)</f>
        <v>0</v>
      </c>
      <c r="BJ505" s="17" t="s">
        <v>81</v>
      </c>
      <c r="BK505" s="198">
        <f>ROUND(I505*H505,2)</f>
        <v>0</v>
      </c>
      <c r="BL505" s="17" t="s">
        <v>125</v>
      </c>
      <c r="BM505" s="197" t="s">
        <v>545</v>
      </c>
    </row>
    <row r="506" spans="1:65" s="2" customFormat="1" ht="11.25">
      <c r="A506" s="34"/>
      <c r="B506" s="35"/>
      <c r="C506" s="36"/>
      <c r="D506" s="199" t="s">
        <v>127</v>
      </c>
      <c r="E506" s="36"/>
      <c r="F506" s="200" t="s">
        <v>544</v>
      </c>
      <c r="G506" s="36"/>
      <c r="H506" s="36"/>
      <c r="I506" s="201"/>
      <c r="J506" s="36"/>
      <c r="K506" s="36"/>
      <c r="L506" s="39"/>
      <c r="M506" s="202"/>
      <c r="N506" s="203"/>
      <c r="O506" s="71"/>
      <c r="P506" s="71"/>
      <c r="Q506" s="71"/>
      <c r="R506" s="71"/>
      <c r="S506" s="71"/>
      <c r="T506" s="72"/>
      <c r="U506" s="34"/>
      <c r="V506" s="34"/>
      <c r="W506" s="34"/>
      <c r="X506" s="34"/>
      <c r="Y506" s="34"/>
      <c r="Z506" s="34"/>
      <c r="AA506" s="34"/>
      <c r="AB506" s="34"/>
      <c r="AC506" s="34"/>
      <c r="AD506" s="34"/>
      <c r="AE506" s="34"/>
      <c r="AT506" s="17" t="s">
        <v>127</v>
      </c>
      <c r="AU506" s="17" t="s">
        <v>81</v>
      </c>
    </row>
    <row r="507" spans="1:65" s="15" customFormat="1" ht="11.25">
      <c r="B507" s="239"/>
      <c r="C507" s="240"/>
      <c r="D507" s="199" t="s">
        <v>128</v>
      </c>
      <c r="E507" s="241" t="s">
        <v>1</v>
      </c>
      <c r="F507" s="242" t="s">
        <v>536</v>
      </c>
      <c r="G507" s="240"/>
      <c r="H507" s="241" t="s">
        <v>1</v>
      </c>
      <c r="I507" s="243"/>
      <c r="J507" s="240"/>
      <c r="K507" s="240"/>
      <c r="L507" s="244"/>
      <c r="M507" s="245"/>
      <c r="N507" s="246"/>
      <c r="O507" s="246"/>
      <c r="P507" s="246"/>
      <c r="Q507" s="246"/>
      <c r="R507" s="246"/>
      <c r="S507" s="246"/>
      <c r="T507" s="247"/>
      <c r="AT507" s="248" t="s">
        <v>128</v>
      </c>
      <c r="AU507" s="248" t="s">
        <v>81</v>
      </c>
      <c r="AV507" s="15" t="s">
        <v>81</v>
      </c>
      <c r="AW507" s="15" t="s">
        <v>30</v>
      </c>
      <c r="AX507" s="15" t="s">
        <v>73</v>
      </c>
      <c r="AY507" s="248" t="s">
        <v>120</v>
      </c>
    </row>
    <row r="508" spans="1:65" s="13" customFormat="1" ht="11.25">
      <c r="B508" s="204"/>
      <c r="C508" s="205"/>
      <c r="D508" s="199" t="s">
        <v>128</v>
      </c>
      <c r="E508" s="206" t="s">
        <v>1</v>
      </c>
      <c r="F508" s="207" t="s">
        <v>83</v>
      </c>
      <c r="G508" s="205"/>
      <c r="H508" s="208">
        <v>2</v>
      </c>
      <c r="I508" s="209"/>
      <c r="J508" s="205"/>
      <c r="K508" s="205"/>
      <c r="L508" s="210"/>
      <c r="M508" s="211"/>
      <c r="N508" s="212"/>
      <c r="O508" s="212"/>
      <c r="P508" s="212"/>
      <c r="Q508" s="212"/>
      <c r="R508" s="212"/>
      <c r="S508" s="212"/>
      <c r="T508" s="213"/>
      <c r="AT508" s="214" t="s">
        <v>128</v>
      </c>
      <c r="AU508" s="214" t="s">
        <v>81</v>
      </c>
      <c r="AV508" s="13" t="s">
        <v>83</v>
      </c>
      <c r="AW508" s="13" t="s">
        <v>30</v>
      </c>
      <c r="AX508" s="13" t="s">
        <v>73</v>
      </c>
      <c r="AY508" s="214" t="s">
        <v>120</v>
      </c>
    </row>
    <row r="509" spans="1:65" s="14" customFormat="1" ht="11.25">
      <c r="B509" s="215"/>
      <c r="C509" s="216"/>
      <c r="D509" s="199" t="s">
        <v>128</v>
      </c>
      <c r="E509" s="217" t="s">
        <v>1</v>
      </c>
      <c r="F509" s="218" t="s">
        <v>130</v>
      </c>
      <c r="G509" s="216"/>
      <c r="H509" s="219">
        <v>2</v>
      </c>
      <c r="I509" s="220"/>
      <c r="J509" s="216"/>
      <c r="K509" s="216"/>
      <c r="L509" s="221"/>
      <c r="M509" s="222"/>
      <c r="N509" s="223"/>
      <c r="O509" s="223"/>
      <c r="P509" s="223"/>
      <c r="Q509" s="223"/>
      <c r="R509" s="223"/>
      <c r="S509" s="223"/>
      <c r="T509" s="224"/>
      <c r="AT509" s="225" t="s">
        <v>128</v>
      </c>
      <c r="AU509" s="225" t="s">
        <v>81</v>
      </c>
      <c r="AV509" s="14" t="s">
        <v>125</v>
      </c>
      <c r="AW509" s="14" t="s">
        <v>30</v>
      </c>
      <c r="AX509" s="14" t="s">
        <v>81</v>
      </c>
      <c r="AY509" s="225" t="s">
        <v>120</v>
      </c>
    </row>
    <row r="510" spans="1:65" s="2" customFormat="1" ht="14.45" customHeight="1">
      <c r="A510" s="34"/>
      <c r="B510" s="35"/>
      <c r="C510" s="228" t="s">
        <v>546</v>
      </c>
      <c r="D510" s="228" t="s">
        <v>159</v>
      </c>
      <c r="E510" s="229" t="s">
        <v>547</v>
      </c>
      <c r="F510" s="230" t="s">
        <v>548</v>
      </c>
      <c r="G510" s="231" t="s">
        <v>162</v>
      </c>
      <c r="H510" s="232">
        <v>18</v>
      </c>
      <c r="I510" s="233"/>
      <c r="J510" s="234">
        <f>ROUND(I510*H510,2)</f>
        <v>0</v>
      </c>
      <c r="K510" s="235"/>
      <c r="L510" s="236"/>
      <c r="M510" s="237" t="s">
        <v>1</v>
      </c>
      <c r="N510" s="238" t="s">
        <v>38</v>
      </c>
      <c r="O510" s="71"/>
      <c r="P510" s="195">
        <f>O510*H510</f>
        <v>0</v>
      </c>
      <c r="Q510" s="195">
        <v>0.157</v>
      </c>
      <c r="R510" s="195">
        <f>Q510*H510</f>
        <v>2.8260000000000001</v>
      </c>
      <c r="S510" s="195">
        <v>0</v>
      </c>
      <c r="T510" s="196">
        <f>S510*H510</f>
        <v>0</v>
      </c>
      <c r="U510" s="34"/>
      <c r="V510" s="34"/>
      <c r="W510" s="34"/>
      <c r="X510" s="34"/>
      <c r="Y510" s="34"/>
      <c r="Z510" s="34"/>
      <c r="AA510" s="34"/>
      <c r="AB510" s="34"/>
      <c r="AC510" s="34"/>
      <c r="AD510" s="34"/>
      <c r="AE510" s="34"/>
      <c r="AR510" s="197" t="s">
        <v>158</v>
      </c>
      <c r="AT510" s="197" t="s">
        <v>159</v>
      </c>
      <c r="AU510" s="197" t="s">
        <v>81</v>
      </c>
      <c r="AY510" s="17" t="s">
        <v>120</v>
      </c>
      <c r="BE510" s="198">
        <f>IF(N510="základní",J510,0)</f>
        <v>0</v>
      </c>
      <c r="BF510" s="198">
        <f>IF(N510="snížená",J510,0)</f>
        <v>0</v>
      </c>
      <c r="BG510" s="198">
        <f>IF(N510="zákl. přenesená",J510,0)</f>
        <v>0</v>
      </c>
      <c r="BH510" s="198">
        <f>IF(N510="sníž. přenesená",J510,0)</f>
        <v>0</v>
      </c>
      <c r="BI510" s="198">
        <f>IF(N510="nulová",J510,0)</f>
        <v>0</v>
      </c>
      <c r="BJ510" s="17" t="s">
        <v>81</v>
      </c>
      <c r="BK510" s="198">
        <f>ROUND(I510*H510,2)</f>
        <v>0</v>
      </c>
      <c r="BL510" s="17" t="s">
        <v>125</v>
      </c>
      <c r="BM510" s="197" t="s">
        <v>549</v>
      </c>
    </row>
    <row r="511" spans="1:65" s="2" customFormat="1" ht="11.25">
      <c r="A511" s="34"/>
      <c r="B511" s="35"/>
      <c r="C511" s="36"/>
      <c r="D511" s="199" t="s">
        <v>127</v>
      </c>
      <c r="E511" s="36"/>
      <c r="F511" s="200" t="s">
        <v>548</v>
      </c>
      <c r="G511" s="36"/>
      <c r="H511" s="36"/>
      <c r="I511" s="201"/>
      <c r="J511" s="36"/>
      <c r="K511" s="36"/>
      <c r="L511" s="39"/>
      <c r="M511" s="202"/>
      <c r="N511" s="203"/>
      <c r="O511" s="71"/>
      <c r="P511" s="71"/>
      <c r="Q511" s="71"/>
      <c r="R511" s="71"/>
      <c r="S511" s="71"/>
      <c r="T511" s="72"/>
      <c r="U511" s="34"/>
      <c r="V511" s="34"/>
      <c r="W511" s="34"/>
      <c r="X511" s="34"/>
      <c r="Y511" s="34"/>
      <c r="Z511" s="34"/>
      <c r="AA511" s="34"/>
      <c r="AB511" s="34"/>
      <c r="AC511" s="34"/>
      <c r="AD511" s="34"/>
      <c r="AE511" s="34"/>
      <c r="AT511" s="17" t="s">
        <v>127</v>
      </c>
      <c r="AU511" s="17" t="s">
        <v>81</v>
      </c>
    </row>
    <row r="512" spans="1:65" s="15" customFormat="1" ht="11.25">
      <c r="B512" s="239"/>
      <c r="C512" s="240"/>
      <c r="D512" s="199" t="s">
        <v>128</v>
      </c>
      <c r="E512" s="241" t="s">
        <v>1</v>
      </c>
      <c r="F512" s="242" t="s">
        <v>541</v>
      </c>
      <c r="G512" s="240"/>
      <c r="H512" s="241" t="s">
        <v>1</v>
      </c>
      <c r="I512" s="243"/>
      <c r="J512" s="240"/>
      <c r="K512" s="240"/>
      <c r="L512" s="244"/>
      <c r="M512" s="245"/>
      <c r="N512" s="246"/>
      <c r="O512" s="246"/>
      <c r="P512" s="246"/>
      <c r="Q512" s="246"/>
      <c r="R512" s="246"/>
      <c r="S512" s="246"/>
      <c r="T512" s="247"/>
      <c r="AT512" s="248" t="s">
        <v>128</v>
      </c>
      <c r="AU512" s="248" t="s">
        <v>81</v>
      </c>
      <c r="AV512" s="15" t="s">
        <v>81</v>
      </c>
      <c r="AW512" s="15" t="s">
        <v>30</v>
      </c>
      <c r="AX512" s="15" t="s">
        <v>73</v>
      </c>
      <c r="AY512" s="248" t="s">
        <v>120</v>
      </c>
    </row>
    <row r="513" spans="1:65" s="13" customFormat="1" ht="11.25">
      <c r="B513" s="204"/>
      <c r="C513" s="205"/>
      <c r="D513" s="199" t="s">
        <v>128</v>
      </c>
      <c r="E513" s="206" t="s">
        <v>1</v>
      </c>
      <c r="F513" s="207" t="s">
        <v>200</v>
      </c>
      <c r="G513" s="205"/>
      <c r="H513" s="208">
        <v>18</v>
      </c>
      <c r="I513" s="209"/>
      <c r="J513" s="205"/>
      <c r="K513" s="205"/>
      <c r="L513" s="210"/>
      <c r="M513" s="211"/>
      <c r="N513" s="212"/>
      <c r="O513" s="212"/>
      <c r="P513" s="212"/>
      <c r="Q513" s="212"/>
      <c r="R513" s="212"/>
      <c r="S513" s="212"/>
      <c r="T513" s="213"/>
      <c r="AT513" s="214" t="s">
        <v>128</v>
      </c>
      <c r="AU513" s="214" t="s">
        <v>81</v>
      </c>
      <c r="AV513" s="13" t="s">
        <v>83</v>
      </c>
      <c r="AW513" s="13" t="s">
        <v>30</v>
      </c>
      <c r="AX513" s="13" t="s">
        <v>73</v>
      </c>
      <c r="AY513" s="214" t="s">
        <v>120</v>
      </c>
    </row>
    <row r="514" spans="1:65" s="14" customFormat="1" ht="11.25">
      <c r="B514" s="215"/>
      <c r="C514" s="216"/>
      <c r="D514" s="199" t="s">
        <v>128</v>
      </c>
      <c r="E514" s="217" t="s">
        <v>1</v>
      </c>
      <c r="F514" s="218" t="s">
        <v>130</v>
      </c>
      <c r="G514" s="216"/>
      <c r="H514" s="219">
        <v>18</v>
      </c>
      <c r="I514" s="220"/>
      <c r="J514" s="216"/>
      <c r="K514" s="216"/>
      <c r="L514" s="221"/>
      <c r="M514" s="222"/>
      <c r="N514" s="223"/>
      <c r="O514" s="223"/>
      <c r="P514" s="223"/>
      <c r="Q514" s="223"/>
      <c r="R514" s="223"/>
      <c r="S514" s="223"/>
      <c r="T514" s="224"/>
      <c r="AT514" s="225" t="s">
        <v>128</v>
      </c>
      <c r="AU514" s="225" t="s">
        <v>81</v>
      </c>
      <c r="AV514" s="14" t="s">
        <v>125</v>
      </c>
      <c r="AW514" s="14" t="s">
        <v>30</v>
      </c>
      <c r="AX514" s="14" t="s">
        <v>81</v>
      </c>
      <c r="AY514" s="225" t="s">
        <v>120</v>
      </c>
    </row>
    <row r="515" spans="1:65" s="2" customFormat="1" ht="24.2" customHeight="1">
      <c r="A515" s="34"/>
      <c r="B515" s="35"/>
      <c r="C515" s="185" t="s">
        <v>550</v>
      </c>
      <c r="D515" s="185" t="s">
        <v>121</v>
      </c>
      <c r="E515" s="186" t="s">
        <v>551</v>
      </c>
      <c r="F515" s="187" t="s">
        <v>552</v>
      </c>
      <c r="G515" s="188" t="s">
        <v>280</v>
      </c>
      <c r="H515" s="189">
        <v>760.8</v>
      </c>
      <c r="I515" s="190"/>
      <c r="J515" s="191">
        <f>ROUND(I515*H515,2)</f>
        <v>0</v>
      </c>
      <c r="K515" s="192"/>
      <c r="L515" s="39"/>
      <c r="M515" s="193" t="s">
        <v>1</v>
      </c>
      <c r="N515" s="194" t="s">
        <v>38</v>
      </c>
      <c r="O515" s="71"/>
      <c r="P515" s="195">
        <f>O515*H515</f>
        <v>0</v>
      </c>
      <c r="Q515" s="195">
        <v>0</v>
      </c>
      <c r="R515" s="195">
        <f>Q515*H515</f>
        <v>0</v>
      </c>
      <c r="S515" s="195">
        <v>0</v>
      </c>
      <c r="T515" s="196">
        <f>S515*H515</f>
        <v>0</v>
      </c>
      <c r="U515" s="34"/>
      <c r="V515" s="34"/>
      <c r="W515" s="34"/>
      <c r="X515" s="34"/>
      <c r="Y515" s="34"/>
      <c r="Z515" s="34"/>
      <c r="AA515" s="34"/>
      <c r="AB515" s="34"/>
      <c r="AC515" s="34"/>
      <c r="AD515" s="34"/>
      <c r="AE515" s="34"/>
      <c r="AR515" s="197" t="s">
        <v>125</v>
      </c>
      <c r="AT515" s="197" t="s">
        <v>121</v>
      </c>
      <c r="AU515" s="197" t="s">
        <v>81</v>
      </c>
      <c r="AY515" s="17" t="s">
        <v>120</v>
      </c>
      <c r="BE515" s="198">
        <f>IF(N515="základní",J515,0)</f>
        <v>0</v>
      </c>
      <c r="BF515" s="198">
        <f>IF(N515="snížená",J515,0)</f>
        <v>0</v>
      </c>
      <c r="BG515" s="198">
        <f>IF(N515="zákl. přenesená",J515,0)</f>
        <v>0</v>
      </c>
      <c r="BH515" s="198">
        <f>IF(N515="sníž. přenesená",J515,0)</f>
        <v>0</v>
      </c>
      <c r="BI515" s="198">
        <f>IF(N515="nulová",J515,0)</f>
        <v>0</v>
      </c>
      <c r="BJ515" s="17" t="s">
        <v>81</v>
      </c>
      <c r="BK515" s="198">
        <f>ROUND(I515*H515,2)</f>
        <v>0</v>
      </c>
      <c r="BL515" s="17" t="s">
        <v>125</v>
      </c>
      <c r="BM515" s="197" t="s">
        <v>553</v>
      </c>
    </row>
    <row r="516" spans="1:65" s="2" customFormat="1" ht="19.5">
      <c r="A516" s="34"/>
      <c r="B516" s="35"/>
      <c r="C516" s="36"/>
      <c r="D516" s="199" t="s">
        <v>127</v>
      </c>
      <c r="E516" s="36"/>
      <c r="F516" s="200" t="s">
        <v>552</v>
      </c>
      <c r="G516" s="36"/>
      <c r="H516" s="36"/>
      <c r="I516" s="201"/>
      <c r="J516" s="36"/>
      <c r="K516" s="36"/>
      <c r="L516" s="39"/>
      <c r="M516" s="202"/>
      <c r="N516" s="203"/>
      <c r="O516" s="71"/>
      <c r="P516" s="71"/>
      <c r="Q516" s="71"/>
      <c r="R516" s="71"/>
      <c r="S516" s="71"/>
      <c r="T516" s="72"/>
      <c r="U516" s="34"/>
      <c r="V516" s="34"/>
      <c r="W516" s="34"/>
      <c r="X516" s="34"/>
      <c r="Y516" s="34"/>
      <c r="Z516" s="34"/>
      <c r="AA516" s="34"/>
      <c r="AB516" s="34"/>
      <c r="AC516" s="34"/>
      <c r="AD516" s="34"/>
      <c r="AE516" s="34"/>
      <c r="AT516" s="17" t="s">
        <v>127</v>
      </c>
      <c r="AU516" s="17" t="s">
        <v>81</v>
      </c>
    </row>
    <row r="517" spans="1:65" s="15" customFormat="1" ht="11.25">
      <c r="B517" s="239"/>
      <c r="C517" s="240"/>
      <c r="D517" s="199" t="s">
        <v>128</v>
      </c>
      <c r="E517" s="241" t="s">
        <v>1</v>
      </c>
      <c r="F517" s="242" t="s">
        <v>310</v>
      </c>
      <c r="G517" s="240"/>
      <c r="H517" s="241" t="s">
        <v>1</v>
      </c>
      <c r="I517" s="243"/>
      <c r="J517" s="240"/>
      <c r="K517" s="240"/>
      <c r="L517" s="244"/>
      <c r="M517" s="245"/>
      <c r="N517" s="246"/>
      <c r="O517" s="246"/>
      <c r="P517" s="246"/>
      <c r="Q517" s="246"/>
      <c r="R517" s="246"/>
      <c r="S517" s="246"/>
      <c r="T517" s="247"/>
      <c r="AT517" s="248" t="s">
        <v>128</v>
      </c>
      <c r="AU517" s="248" t="s">
        <v>81</v>
      </c>
      <c r="AV517" s="15" t="s">
        <v>81</v>
      </c>
      <c r="AW517" s="15" t="s">
        <v>30</v>
      </c>
      <c r="AX517" s="15" t="s">
        <v>73</v>
      </c>
      <c r="AY517" s="248" t="s">
        <v>120</v>
      </c>
    </row>
    <row r="518" spans="1:65" s="13" customFormat="1" ht="11.25">
      <c r="B518" s="204"/>
      <c r="C518" s="205"/>
      <c r="D518" s="199" t="s">
        <v>128</v>
      </c>
      <c r="E518" s="206" t="s">
        <v>1</v>
      </c>
      <c r="F518" s="207" t="s">
        <v>554</v>
      </c>
      <c r="G518" s="205"/>
      <c r="H518" s="208">
        <v>351</v>
      </c>
      <c r="I518" s="209"/>
      <c r="J518" s="205"/>
      <c r="K518" s="205"/>
      <c r="L518" s="210"/>
      <c r="M518" s="211"/>
      <c r="N518" s="212"/>
      <c r="O518" s="212"/>
      <c r="P518" s="212"/>
      <c r="Q518" s="212"/>
      <c r="R518" s="212"/>
      <c r="S518" s="212"/>
      <c r="T518" s="213"/>
      <c r="AT518" s="214" t="s">
        <v>128</v>
      </c>
      <c r="AU518" s="214" t="s">
        <v>81</v>
      </c>
      <c r="AV518" s="13" t="s">
        <v>83</v>
      </c>
      <c r="AW518" s="13" t="s">
        <v>30</v>
      </c>
      <c r="AX518" s="13" t="s">
        <v>73</v>
      </c>
      <c r="AY518" s="214" t="s">
        <v>120</v>
      </c>
    </row>
    <row r="519" spans="1:65" s="13" customFormat="1" ht="11.25">
      <c r="B519" s="204"/>
      <c r="C519" s="205"/>
      <c r="D519" s="199" t="s">
        <v>128</v>
      </c>
      <c r="E519" s="206" t="s">
        <v>1</v>
      </c>
      <c r="F519" s="207" t="s">
        <v>555</v>
      </c>
      <c r="G519" s="205"/>
      <c r="H519" s="208">
        <v>30</v>
      </c>
      <c r="I519" s="209"/>
      <c r="J519" s="205"/>
      <c r="K519" s="205"/>
      <c r="L519" s="210"/>
      <c r="M519" s="211"/>
      <c r="N519" s="212"/>
      <c r="O519" s="212"/>
      <c r="P519" s="212"/>
      <c r="Q519" s="212"/>
      <c r="R519" s="212"/>
      <c r="S519" s="212"/>
      <c r="T519" s="213"/>
      <c r="AT519" s="214" t="s">
        <v>128</v>
      </c>
      <c r="AU519" s="214" t="s">
        <v>81</v>
      </c>
      <c r="AV519" s="13" t="s">
        <v>83</v>
      </c>
      <c r="AW519" s="13" t="s">
        <v>30</v>
      </c>
      <c r="AX519" s="13" t="s">
        <v>73</v>
      </c>
      <c r="AY519" s="214" t="s">
        <v>120</v>
      </c>
    </row>
    <row r="520" spans="1:65" s="13" customFormat="1" ht="11.25">
      <c r="B520" s="204"/>
      <c r="C520" s="205"/>
      <c r="D520" s="199" t="s">
        <v>128</v>
      </c>
      <c r="E520" s="206" t="s">
        <v>1</v>
      </c>
      <c r="F520" s="207" t="s">
        <v>556</v>
      </c>
      <c r="G520" s="205"/>
      <c r="H520" s="208">
        <v>111.9</v>
      </c>
      <c r="I520" s="209"/>
      <c r="J520" s="205"/>
      <c r="K520" s="205"/>
      <c r="L520" s="210"/>
      <c r="M520" s="211"/>
      <c r="N520" s="212"/>
      <c r="O520" s="212"/>
      <c r="P520" s="212"/>
      <c r="Q520" s="212"/>
      <c r="R520" s="212"/>
      <c r="S520" s="212"/>
      <c r="T520" s="213"/>
      <c r="AT520" s="214" t="s">
        <v>128</v>
      </c>
      <c r="AU520" s="214" t="s">
        <v>81</v>
      </c>
      <c r="AV520" s="13" t="s">
        <v>83</v>
      </c>
      <c r="AW520" s="13" t="s">
        <v>30</v>
      </c>
      <c r="AX520" s="13" t="s">
        <v>73</v>
      </c>
      <c r="AY520" s="214" t="s">
        <v>120</v>
      </c>
    </row>
    <row r="521" spans="1:65" s="15" customFormat="1" ht="11.25">
      <c r="B521" s="239"/>
      <c r="C521" s="240"/>
      <c r="D521" s="199" t="s">
        <v>128</v>
      </c>
      <c r="E521" s="241" t="s">
        <v>1</v>
      </c>
      <c r="F521" s="242" t="s">
        <v>313</v>
      </c>
      <c r="G521" s="240"/>
      <c r="H521" s="241" t="s">
        <v>1</v>
      </c>
      <c r="I521" s="243"/>
      <c r="J521" s="240"/>
      <c r="K521" s="240"/>
      <c r="L521" s="244"/>
      <c r="M521" s="245"/>
      <c r="N521" s="246"/>
      <c r="O521" s="246"/>
      <c r="P521" s="246"/>
      <c r="Q521" s="246"/>
      <c r="R521" s="246"/>
      <c r="S521" s="246"/>
      <c r="T521" s="247"/>
      <c r="AT521" s="248" t="s">
        <v>128</v>
      </c>
      <c r="AU521" s="248" t="s">
        <v>81</v>
      </c>
      <c r="AV521" s="15" t="s">
        <v>81</v>
      </c>
      <c r="AW521" s="15" t="s">
        <v>30</v>
      </c>
      <c r="AX521" s="15" t="s">
        <v>73</v>
      </c>
      <c r="AY521" s="248" t="s">
        <v>120</v>
      </c>
    </row>
    <row r="522" spans="1:65" s="13" customFormat="1" ht="11.25">
      <c r="B522" s="204"/>
      <c r="C522" s="205"/>
      <c r="D522" s="199" t="s">
        <v>128</v>
      </c>
      <c r="E522" s="206" t="s">
        <v>1</v>
      </c>
      <c r="F522" s="207" t="s">
        <v>557</v>
      </c>
      <c r="G522" s="205"/>
      <c r="H522" s="208">
        <v>24</v>
      </c>
      <c r="I522" s="209"/>
      <c r="J522" s="205"/>
      <c r="K522" s="205"/>
      <c r="L522" s="210"/>
      <c r="M522" s="211"/>
      <c r="N522" s="212"/>
      <c r="O522" s="212"/>
      <c r="P522" s="212"/>
      <c r="Q522" s="212"/>
      <c r="R522" s="212"/>
      <c r="S522" s="212"/>
      <c r="T522" s="213"/>
      <c r="AT522" s="214" t="s">
        <v>128</v>
      </c>
      <c r="AU522" s="214" t="s">
        <v>81</v>
      </c>
      <c r="AV522" s="13" t="s">
        <v>83</v>
      </c>
      <c r="AW522" s="13" t="s">
        <v>30</v>
      </c>
      <c r="AX522" s="13" t="s">
        <v>73</v>
      </c>
      <c r="AY522" s="214" t="s">
        <v>120</v>
      </c>
    </row>
    <row r="523" spans="1:65" s="13" customFormat="1" ht="11.25">
      <c r="B523" s="204"/>
      <c r="C523" s="205"/>
      <c r="D523" s="199" t="s">
        <v>128</v>
      </c>
      <c r="E523" s="206" t="s">
        <v>1</v>
      </c>
      <c r="F523" s="207" t="s">
        <v>558</v>
      </c>
      <c r="G523" s="205"/>
      <c r="H523" s="208">
        <v>156</v>
      </c>
      <c r="I523" s="209"/>
      <c r="J523" s="205"/>
      <c r="K523" s="205"/>
      <c r="L523" s="210"/>
      <c r="M523" s="211"/>
      <c r="N523" s="212"/>
      <c r="O523" s="212"/>
      <c r="P523" s="212"/>
      <c r="Q523" s="212"/>
      <c r="R523" s="212"/>
      <c r="S523" s="212"/>
      <c r="T523" s="213"/>
      <c r="AT523" s="214" t="s">
        <v>128</v>
      </c>
      <c r="AU523" s="214" t="s">
        <v>81</v>
      </c>
      <c r="AV523" s="13" t="s">
        <v>83</v>
      </c>
      <c r="AW523" s="13" t="s">
        <v>30</v>
      </c>
      <c r="AX523" s="13" t="s">
        <v>73</v>
      </c>
      <c r="AY523" s="214" t="s">
        <v>120</v>
      </c>
    </row>
    <row r="524" spans="1:65" s="13" customFormat="1" ht="11.25">
      <c r="B524" s="204"/>
      <c r="C524" s="205"/>
      <c r="D524" s="199" t="s">
        <v>128</v>
      </c>
      <c r="E524" s="206" t="s">
        <v>1</v>
      </c>
      <c r="F524" s="207" t="s">
        <v>559</v>
      </c>
      <c r="G524" s="205"/>
      <c r="H524" s="208">
        <v>87.9</v>
      </c>
      <c r="I524" s="209"/>
      <c r="J524" s="205"/>
      <c r="K524" s="205"/>
      <c r="L524" s="210"/>
      <c r="M524" s="211"/>
      <c r="N524" s="212"/>
      <c r="O524" s="212"/>
      <c r="P524" s="212"/>
      <c r="Q524" s="212"/>
      <c r="R524" s="212"/>
      <c r="S524" s="212"/>
      <c r="T524" s="213"/>
      <c r="AT524" s="214" t="s">
        <v>128</v>
      </c>
      <c r="AU524" s="214" t="s">
        <v>81</v>
      </c>
      <c r="AV524" s="13" t="s">
        <v>83</v>
      </c>
      <c r="AW524" s="13" t="s">
        <v>30</v>
      </c>
      <c r="AX524" s="13" t="s">
        <v>73</v>
      </c>
      <c r="AY524" s="214" t="s">
        <v>120</v>
      </c>
    </row>
    <row r="525" spans="1:65" s="14" customFormat="1" ht="11.25">
      <c r="B525" s="215"/>
      <c r="C525" s="216"/>
      <c r="D525" s="199" t="s">
        <v>128</v>
      </c>
      <c r="E525" s="217" t="s">
        <v>1</v>
      </c>
      <c r="F525" s="218" t="s">
        <v>130</v>
      </c>
      <c r="G525" s="216"/>
      <c r="H525" s="219">
        <v>760.8</v>
      </c>
      <c r="I525" s="220"/>
      <c r="J525" s="216"/>
      <c r="K525" s="216"/>
      <c r="L525" s="221"/>
      <c r="M525" s="222"/>
      <c r="N525" s="223"/>
      <c r="O525" s="223"/>
      <c r="P525" s="223"/>
      <c r="Q525" s="223"/>
      <c r="R525" s="223"/>
      <c r="S525" s="223"/>
      <c r="T525" s="224"/>
      <c r="AT525" s="225" t="s">
        <v>128</v>
      </c>
      <c r="AU525" s="225" t="s">
        <v>81</v>
      </c>
      <c r="AV525" s="14" t="s">
        <v>125</v>
      </c>
      <c r="AW525" s="14" t="s">
        <v>30</v>
      </c>
      <c r="AX525" s="14" t="s">
        <v>81</v>
      </c>
      <c r="AY525" s="225" t="s">
        <v>120</v>
      </c>
    </row>
    <row r="526" spans="1:65" s="2" customFormat="1" ht="24.2" customHeight="1">
      <c r="A526" s="34"/>
      <c r="B526" s="35"/>
      <c r="C526" s="185" t="s">
        <v>560</v>
      </c>
      <c r="D526" s="185" t="s">
        <v>121</v>
      </c>
      <c r="E526" s="186" t="s">
        <v>561</v>
      </c>
      <c r="F526" s="187" t="s">
        <v>562</v>
      </c>
      <c r="G526" s="188" t="s">
        <v>192</v>
      </c>
      <c r="H526" s="189">
        <v>80.400000000000006</v>
      </c>
      <c r="I526" s="190"/>
      <c r="J526" s="191">
        <f>ROUND(I526*H526,2)</f>
        <v>0</v>
      </c>
      <c r="K526" s="192"/>
      <c r="L526" s="39"/>
      <c r="M526" s="193" t="s">
        <v>1</v>
      </c>
      <c r="N526" s="194" t="s">
        <v>38</v>
      </c>
      <c r="O526" s="71"/>
      <c r="P526" s="195">
        <f>O526*H526</f>
        <v>0</v>
      </c>
      <c r="Q526" s="195">
        <v>0</v>
      </c>
      <c r="R526" s="195">
        <f>Q526*H526</f>
        <v>0</v>
      </c>
      <c r="S526" s="195">
        <v>0</v>
      </c>
      <c r="T526" s="196">
        <f>S526*H526</f>
        <v>0</v>
      </c>
      <c r="U526" s="34"/>
      <c r="V526" s="34"/>
      <c r="W526" s="34"/>
      <c r="X526" s="34"/>
      <c r="Y526" s="34"/>
      <c r="Z526" s="34"/>
      <c r="AA526" s="34"/>
      <c r="AB526" s="34"/>
      <c r="AC526" s="34"/>
      <c r="AD526" s="34"/>
      <c r="AE526" s="34"/>
      <c r="AR526" s="197" t="s">
        <v>125</v>
      </c>
      <c r="AT526" s="197" t="s">
        <v>121</v>
      </c>
      <c r="AU526" s="197" t="s">
        <v>81</v>
      </c>
      <c r="AY526" s="17" t="s">
        <v>120</v>
      </c>
      <c r="BE526" s="198">
        <f>IF(N526="základní",J526,0)</f>
        <v>0</v>
      </c>
      <c r="BF526" s="198">
        <f>IF(N526="snížená",J526,0)</f>
        <v>0</v>
      </c>
      <c r="BG526" s="198">
        <f>IF(N526="zákl. přenesená",J526,0)</f>
        <v>0</v>
      </c>
      <c r="BH526" s="198">
        <f>IF(N526="sníž. přenesená",J526,0)</f>
        <v>0</v>
      </c>
      <c r="BI526" s="198">
        <f>IF(N526="nulová",J526,0)</f>
        <v>0</v>
      </c>
      <c r="BJ526" s="17" t="s">
        <v>81</v>
      </c>
      <c r="BK526" s="198">
        <f>ROUND(I526*H526,2)</f>
        <v>0</v>
      </c>
      <c r="BL526" s="17" t="s">
        <v>125</v>
      </c>
      <c r="BM526" s="197" t="s">
        <v>563</v>
      </c>
    </row>
    <row r="527" spans="1:65" s="2" customFormat="1" ht="19.5">
      <c r="A527" s="34"/>
      <c r="B527" s="35"/>
      <c r="C527" s="36"/>
      <c r="D527" s="199" t="s">
        <v>127</v>
      </c>
      <c r="E527" s="36"/>
      <c r="F527" s="200" t="s">
        <v>562</v>
      </c>
      <c r="G527" s="36"/>
      <c r="H527" s="36"/>
      <c r="I527" s="201"/>
      <c r="J527" s="36"/>
      <c r="K527" s="36"/>
      <c r="L527" s="39"/>
      <c r="M527" s="202"/>
      <c r="N527" s="203"/>
      <c r="O527" s="71"/>
      <c r="P527" s="71"/>
      <c r="Q527" s="71"/>
      <c r="R527" s="71"/>
      <c r="S527" s="71"/>
      <c r="T527" s="72"/>
      <c r="U527" s="34"/>
      <c r="V527" s="34"/>
      <c r="W527" s="34"/>
      <c r="X527" s="34"/>
      <c r="Y527" s="34"/>
      <c r="Z527" s="34"/>
      <c r="AA527" s="34"/>
      <c r="AB527" s="34"/>
      <c r="AC527" s="34"/>
      <c r="AD527" s="34"/>
      <c r="AE527" s="34"/>
      <c r="AT527" s="17" t="s">
        <v>127</v>
      </c>
      <c r="AU527" s="17" t="s">
        <v>81</v>
      </c>
    </row>
    <row r="528" spans="1:65" s="15" customFormat="1" ht="11.25">
      <c r="B528" s="239"/>
      <c r="C528" s="240"/>
      <c r="D528" s="199" t="s">
        <v>128</v>
      </c>
      <c r="E528" s="241" t="s">
        <v>1</v>
      </c>
      <c r="F528" s="242" t="s">
        <v>564</v>
      </c>
      <c r="G528" s="240"/>
      <c r="H528" s="241" t="s">
        <v>1</v>
      </c>
      <c r="I528" s="243"/>
      <c r="J528" s="240"/>
      <c r="K528" s="240"/>
      <c r="L528" s="244"/>
      <c r="M528" s="245"/>
      <c r="N528" s="246"/>
      <c r="O528" s="246"/>
      <c r="P528" s="246"/>
      <c r="Q528" s="246"/>
      <c r="R528" s="246"/>
      <c r="S528" s="246"/>
      <c r="T528" s="247"/>
      <c r="AT528" s="248" t="s">
        <v>128</v>
      </c>
      <c r="AU528" s="248" t="s">
        <v>81</v>
      </c>
      <c r="AV528" s="15" t="s">
        <v>81</v>
      </c>
      <c r="AW528" s="15" t="s">
        <v>30</v>
      </c>
      <c r="AX528" s="15" t="s">
        <v>73</v>
      </c>
      <c r="AY528" s="248" t="s">
        <v>120</v>
      </c>
    </row>
    <row r="529" spans="1:65" s="13" customFormat="1" ht="11.25">
      <c r="B529" s="204"/>
      <c r="C529" s="205"/>
      <c r="D529" s="199" t="s">
        <v>128</v>
      </c>
      <c r="E529" s="206" t="s">
        <v>1</v>
      </c>
      <c r="F529" s="207" t="s">
        <v>565</v>
      </c>
      <c r="G529" s="205"/>
      <c r="H529" s="208">
        <v>3.6</v>
      </c>
      <c r="I529" s="209"/>
      <c r="J529" s="205"/>
      <c r="K529" s="205"/>
      <c r="L529" s="210"/>
      <c r="M529" s="211"/>
      <c r="N529" s="212"/>
      <c r="O529" s="212"/>
      <c r="P529" s="212"/>
      <c r="Q529" s="212"/>
      <c r="R529" s="212"/>
      <c r="S529" s="212"/>
      <c r="T529" s="213"/>
      <c r="AT529" s="214" t="s">
        <v>128</v>
      </c>
      <c r="AU529" s="214" t="s">
        <v>81</v>
      </c>
      <c r="AV529" s="13" t="s">
        <v>83</v>
      </c>
      <c r="AW529" s="13" t="s">
        <v>30</v>
      </c>
      <c r="AX529" s="13" t="s">
        <v>73</v>
      </c>
      <c r="AY529" s="214" t="s">
        <v>120</v>
      </c>
    </row>
    <row r="530" spans="1:65" s="15" customFormat="1" ht="11.25">
      <c r="B530" s="239"/>
      <c r="C530" s="240"/>
      <c r="D530" s="199" t="s">
        <v>128</v>
      </c>
      <c r="E530" s="241" t="s">
        <v>1</v>
      </c>
      <c r="F530" s="242" t="s">
        <v>566</v>
      </c>
      <c r="G530" s="240"/>
      <c r="H530" s="241" t="s">
        <v>1</v>
      </c>
      <c r="I530" s="243"/>
      <c r="J530" s="240"/>
      <c r="K530" s="240"/>
      <c r="L530" s="244"/>
      <c r="M530" s="245"/>
      <c r="N530" s="246"/>
      <c r="O530" s="246"/>
      <c r="P530" s="246"/>
      <c r="Q530" s="246"/>
      <c r="R530" s="246"/>
      <c r="S530" s="246"/>
      <c r="T530" s="247"/>
      <c r="AT530" s="248" t="s">
        <v>128</v>
      </c>
      <c r="AU530" s="248" t="s">
        <v>81</v>
      </c>
      <c r="AV530" s="15" t="s">
        <v>81</v>
      </c>
      <c r="AW530" s="15" t="s">
        <v>30</v>
      </c>
      <c r="AX530" s="15" t="s">
        <v>73</v>
      </c>
      <c r="AY530" s="248" t="s">
        <v>120</v>
      </c>
    </row>
    <row r="531" spans="1:65" s="13" customFormat="1" ht="11.25">
      <c r="B531" s="204"/>
      <c r="C531" s="205"/>
      <c r="D531" s="199" t="s">
        <v>128</v>
      </c>
      <c r="E531" s="206" t="s">
        <v>1</v>
      </c>
      <c r="F531" s="207" t="s">
        <v>567</v>
      </c>
      <c r="G531" s="205"/>
      <c r="H531" s="208">
        <v>2.4</v>
      </c>
      <c r="I531" s="209"/>
      <c r="J531" s="205"/>
      <c r="K531" s="205"/>
      <c r="L531" s="210"/>
      <c r="M531" s="211"/>
      <c r="N531" s="212"/>
      <c r="O531" s="212"/>
      <c r="P531" s="212"/>
      <c r="Q531" s="212"/>
      <c r="R531" s="212"/>
      <c r="S531" s="212"/>
      <c r="T531" s="213"/>
      <c r="AT531" s="214" t="s">
        <v>128</v>
      </c>
      <c r="AU531" s="214" t="s">
        <v>81</v>
      </c>
      <c r="AV531" s="13" t="s">
        <v>83</v>
      </c>
      <c r="AW531" s="13" t="s">
        <v>30</v>
      </c>
      <c r="AX531" s="13" t="s">
        <v>73</v>
      </c>
      <c r="AY531" s="214" t="s">
        <v>120</v>
      </c>
    </row>
    <row r="532" spans="1:65" s="15" customFormat="1" ht="11.25">
      <c r="B532" s="239"/>
      <c r="C532" s="240"/>
      <c r="D532" s="199" t="s">
        <v>128</v>
      </c>
      <c r="E532" s="241" t="s">
        <v>1</v>
      </c>
      <c r="F532" s="242" t="s">
        <v>568</v>
      </c>
      <c r="G532" s="240"/>
      <c r="H532" s="241" t="s">
        <v>1</v>
      </c>
      <c r="I532" s="243"/>
      <c r="J532" s="240"/>
      <c r="K532" s="240"/>
      <c r="L532" s="244"/>
      <c r="M532" s="245"/>
      <c r="N532" s="246"/>
      <c r="O532" s="246"/>
      <c r="P532" s="246"/>
      <c r="Q532" s="246"/>
      <c r="R532" s="246"/>
      <c r="S532" s="246"/>
      <c r="T532" s="247"/>
      <c r="AT532" s="248" t="s">
        <v>128</v>
      </c>
      <c r="AU532" s="248" t="s">
        <v>81</v>
      </c>
      <c r="AV532" s="15" t="s">
        <v>81</v>
      </c>
      <c r="AW532" s="15" t="s">
        <v>30</v>
      </c>
      <c r="AX532" s="15" t="s">
        <v>73</v>
      </c>
      <c r="AY532" s="248" t="s">
        <v>120</v>
      </c>
    </row>
    <row r="533" spans="1:65" s="13" customFormat="1" ht="11.25">
      <c r="B533" s="204"/>
      <c r="C533" s="205"/>
      <c r="D533" s="199" t="s">
        <v>128</v>
      </c>
      <c r="E533" s="206" t="s">
        <v>1</v>
      </c>
      <c r="F533" s="207" t="s">
        <v>567</v>
      </c>
      <c r="G533" s="205"/>
      <c r="H533" s="208">
        <v>2.4</v>
      </c>
      <c r="I533" s="209"/>
      <c r="J533" s="205"/>
      <c r="K533" s="205"/>
      <c r="L533" s="210"/>
      <c r="M533" s="211"/>
      <c r="N533" s="212"/>
      <c r="O533" s="212"/>
      <c r="P533" s="212"/>
      <c r="Q533" s="212"/>
      <c r="R533" s="212"/>
      <c r="S533" s="212"/>
      <c r="T533" s="213"/>
      <c r="AT533" s="214" t="s">
        <v>128</v>
      </c>
      <c r="AU533" s="214" t="s">
        <v>81</v>
      </c>
      <c r="AV533" s="13" t="s">
        <v>83</v>
      </c>
      <c r="AW533" s="13" t="s">
        <v>30</v>
      </c>
      <c r="AX533" s="13" t="s">
        <v>73</v>
      </c>
      <c r="AY533" s="214" t="s">
        <v>120</v>
      </c>
    </row>
    <row r="534" spans="1:65" s="15" customFormat="1" ht="11.25">
      <c r="B534" s="239"/>
      <c r="C534" s="240"/>
      <c r="D534" s="199" t="s">
        <v>128</v>
      </c>
      <c r="E534" s="241" t="s">
        <v>1</v>
      </c>
      <c r="F534" s="242" t="s">
        <v>569</v>
      </c>
      <c r="G534" s="240"/>
      <c r="H534" s="241" t="s">
        <v>1</v>
      </c>
      <c r="I534" s="243"/>
      <c r="J534" s="240"/>
      <c r="K534" s="240"/>
      <c r="L534" s="244"/>
      <c r="M534" s="245"/>
      <c r="N534" s="246"/>
      <c r="O534" s="246"/>
      <c r="P534" s="246"/>
      <c r="Q534" s="246"/>
      <c r="R534" s="246"/>
      <c r="S534" s="246"/>
      <c r="T534" s="247"/>
      <c r="AT534" s="248" t="s">
        <v>128</v>
      </c>
      <c r="AU534" s="248" t="s">
        <v>81</v>
      </c>
      <c r="AV534" s="15" t="s">
        <v>81</v>
      </c>
      <c r="AW534" s="15" t="s">
        <v>30</v>
      </c>
      <c r="AX534" s="15" t="s">
        <v>73</v>
      </c>
      <c r="AY534" s="248" t="s">
        <v>120</v>
      </c>
    </row>
    <row r="535" spans="1:65" s="13" customFormat="1" ht="11.25">
      <c r="B535" s="204"/>
      <c r="C535" s="205"/>
      <c r="D535" s="199" t="s">
        <v>128</v>
      </c>
      <c r="E535" s="206" t="s">
        <v>1</v>
      </c>
      <c r="F535" s="207" t="s">
        <v>570</v>
      </c>
      <c r="G535" s="205"/>
      <c r="H535" s="208">
        <v>72</v>
      </c>
      <c r="I535" s="209"/>
      <c r="J535" s="205"/>
      <c r="K535" s="205"/>
      <c r="L535" s="210"/>
      <c r="M535" s="211"/>
      <c r="N535" s="212"/>
      <c r="O535" s="212"/>
      <c r="P535" s="212"/>
      <c r="Q535" s="212"/>
      <c r="R535" s="212"/>
      <c r="S535" s="212"/>
      <c r="T535" s="213"/>
      <c r="AT535" s="214" t="s">
        <v>128</v>
      </c>
      <c r="AU535" s="214" t="s">
        <v>81</v>
      </c>
      <c r="AV535" s="13" t="s">
        <v>83</v>
      </c>
      <c r="AW535" s="13" t="s">
        <v>30</v>
      </c>
      <c r="AX535" s="13" t="s">
        <v>73</v>
      </c>
      <c r="AY535" s="214" t="s">
        <v>120</v>
      </c>
    </row>
    <row r="536" spans="1:65" s="14" customFormat="1" ht="11.25">
      <c r="B536" s="215"/>
      <c r="C536" s="216"/>
      <c r="D536" s="199" t="s">
        <v>128</v>
      </c>
      <c r="E536" s="217" t="s">
        <v>1</v>
      </c>
      <c r="F536" s="218" t="s">
        <v>130</v>
      </c>
      <c r="G536" s="216"/>
      <c r="H536" s="219">
        <v>80.400000000000006</v>
      </c>
      <c r="I536" s="220"/>
      <c r="J536" s="216"/>
      <c r="K536" s="216"/>
      <c r="L536" s="221"/>
      <c r="M536" s="222"/>
      <c r="N536" s="223"/>
      <c r="O536" s="223"/>
      <c r="P536" s="223"/>
      <c r="Q536" s="223"/>
      <c r="R536" s="223"/>
      <c r="S536" s="223"/>
      <c r="T536" s="224"/>
      <c r="AT536" s="225" t="s">
        <v>128</v>
      </c>
      <c r="AU536" s="225" t="s">
        <v>81</v>
      </c>
      <c r="AV536" s="14" t="s">
        <v>125</v>
      </c>
      <c r="AW536" s="14" t="s">
        <v>30</v>
      </c>
      <c r="AX536" s="14" t="s">
        <v>81</v>
      </c>
      <c r="AY536" s="225" t="s">
        <v>120</v>
      </c>
    </row>
    <row r="537" spans="1:65" s="2" customFormat="1" ht="14.45" customHeight="1">
      <c r="A537" s="34"/>
      <c r="B537" s="35"/>
      <c r="C537" s="185" t="s">
        <v>571</v>
      </c>
      <c r="D537" s="185" t="s">
        <v>121</v>
      </c>
      <c r="E537" s="186" t="s">
        <v>278</v>
      </c>
      <c r="F537" s="187" t="s">
        <v>279</v>
      </c>
      <c r="G537" s="188" t="s">
        <v>280</v>
      </c>
      <c r="H537" s="189">
        <v>52.223999999999997</v>
      </c>
      <c r="I537" s="190"/>
      <c r="J537" s="191">
        <f>ROUND(I537*H537,2)</f>
        <v>0</v>
      </c>
      <c r="K537" s="192"/>
      <c r="L537" s="39"/>
      <c r="M537" s="193" t="s">
        <v>1</v>
      </c>
      <c r="N537" s="194" t="s">
        <v>38</v>
      </c>
      <c r="O537" s="71"/>
      <c r="P537" s="195">
        <f>O537*H537</f>
        <v>0</v>
      </c>
      <c r="Q537" s="195">
        <v>0</v>
      </c>
      <c r="R537" s="195">
        <f>Q537*H537</f>
        <v>0</v>
      </c>
      <c r="S537" s="195">
        <v>0</v>
      </c>
      <c r="T537" s="196">
        <f>S537*H537</f>
        <v>0</v>
      </c>
      <c r="U537" s="34"/>
      <c r="V537" s="34"/>
      <c r="W537" s="34"/>
      <c r="X537" s="34"/>
      <c r="Y537" s="34"/>
      <c r="Z537" s="34"/>
      <c r="AA537" s="34"/>
      <c r="AB537" s="34"/>
      <c r="AC537" s="34"/>
      <c r="AD537" s="34"/>
      <c r="AE537" s="34"/>
      <c r="AR537" s="197" t="s">
        <v>125</v>
      </c>
      <c r="AT537" s="197" t="s">
        <v>121</v>
      </c>
      <c r="AU537" s="197" t="s">
        <v>81</v>
      </c>
      <c r="AY537" s="17" t="s">
        <v>120</v>
      </c>
      <c r="BE537" s="198">
        <f>IF(N537="základní",J537,0)</f>
        <v>0</v>
      </c>
      <c r="BF537" s="198">
        <f>IF(N537="snížená",J537,0)</f>
        <v>0</v>
      </c>
      <c r="BG537" s="198">
        <f>IF(N537="zákl. přenesená",J537,0)</f>
        <v>0</v>
      </c>
      <c r="BH537" s="198">
        <f>IF(N537="sníž. přenesená",J537,0)</f>
        <v>0</v>
      </c>
      <c r="BI537" s="198">
        <f>IF(N537="nulová",J537,0)</f>
        <v>0</v>
      </c>
      <c r="BJ537" s="17" t="s">
        <v>81</v>
      </c>
      <c r="BK537" s="198">
        <f>ROUND(I537*H537,2)</f>
        <v>0</v>
      </c>
      <c r="BL537" s="17" t="s">
        <v>125</v>
      </c>
      <c r="BM537" s="197" t="s">
        <v>572</v>
      </c>
    </row>
    <row r="538" spans="1:65" s="2" customFormat="1" ht="11.25">
      <c r="A538" s="34"/>
      <c r="B538" s="35"/>
      <c r="C538" s="36"/>
      <c r="D538" s="199" t="s">
        <v>127</v>
      </c>
      <c r="E538" s="36"/>
      <c r="F538" s="200" t="s">
        <v>279</v>
      </c>
      <c r="G538" s="36"/>
      <c r="H538" s="36"/>
      <c r="I538" s="201"/>
      <c r="J538" s="36"/>
      <c r="K538" s="36"/>
      <c r="L538" s="39"/>
      <c r="M538" s="202"/>
      <c r="N538" s="203"/>
      <c r="O538" s="71"/>
      <c r="P538" s="71"/>
      <c r="Q538" s="71"/>
      <c r="R538" s="71"/>
      <c r="S538" s="71"/>
      <c r="T538" s="72"/>
      <c r="U538" s="34"/>
      <c r="V538" s="34"/>
      <c r="W538" s="34"/>
      <c r="X538" s="34"/>
      <c r="Y538" s="34"/>
      <c r="Z538" s="34"/>
      <c r="AA538" s="34"/>
      <c r="AB538" s="34"/>
      <c r="AC538" s="34"/>
      <c r="AD538" s="34"/>
      <c r="AE538" s="34"/>
      <c r="AT538" s="17" t="s">
        <v>127</v>
      </c>
      <c r="AU538" s="17" t="s">
        <v>81</v>
      </c>
    </row>
    <row r="539" spans="1:65" s="15" customFormat="1" ht="11.25">
      <c r="B539" s="239"/>
      <c r="C539" s="240"/>
      <c r="D539" s="199" t="s">
        <v>128</v>
      </c>
      <c r="E539" s="241" t="s">
        <v>1</v>
      </c>
      <c r="F539" s="242" t="s">
        <v>573</v>
      </c>
      <c r="G539" s="240"/>
      <c r="H539" s="241" t="s">
        <v>1</v>
      </c>
      <c r="I539" s="243"/>
      <c r="J539" s="240"/>
      <c r="K539" s="240"/>
      <c r="L539" s="244"/>
      <c r="M539" s="245"/>
      <c r="N539" s="246"/>
      <c r="O539" s="246"/>
      <c r="P539" s="246"/>
      <c r="Q539" s="246"/>
      <c r="R539" s="246"/>
      <c r="S539" s="246"/>
      <c r="T539" s="247"/>
      <c r="AT539" s="248" t="s">
        <v>128</v>
      </c>
      <c r="AU539" s="248" t="s">
        <v>81</v>
      </c>
      <c r="AV539" s="15" t="s">
        <v>81</v>
      </c>
      <c r="AW539" s="15" t="s">
        <v>30</v>
      </c>
      <c r="AX539" s="15" t="s">
        <v>73</v>
      </c>
      <c r="AY539" s="248" t="s">
        <v>120</v>
      </c>
    </row>
    <row r="540" spans="1:65" s="13" customFormat="1" ht="11.25">
      <c r="B540" s="204"/>
      <c r="C540" s="205"/>
      <c r="D540" s="199" t="s">
        <v>128</v>
      </c>
      <c r="E540" s="206" t="s">
        <v>1</v>
      </c>
      <c r="F540" s="207" t="s">
        <v>574</v>
      </c>
      <c r="G540" s="205"/>
      <c r="H540" s="208">
        <v>52.223999999999997</v>
      </c>
      <c r="I540" s="209"/>
      <c r="J540" s="205"/>
      <c r="K540" s="205"/>
      <c r="L540" s="210"/>
      <c r="M540" s="211"/>
      <c r="N540" s="212"/>
      <c r="O540" s="212"/>
      <c r="P540" s="212"/>
      <c r="Q540" s="212"/>
      <c r="R540" s="212"/>
      <c r="S540" s="212"/>
      <c r="T540" s="213"/>
      <c r="AT540" s="214" t="s">
        <v>128</v>
      </c>
      <c r="AU540" s="214" t="s">
        <v>81</v>
      </c>
      <c r="AV540" s="13" t="s">
        <v>83</v>
      </c>
      <c r="AW540" s="13" t="s">
        <v>30</v>
      </c>
      <c r="AX540" s="13" t="s">
        <v>81</v>
      </c>
      <c r="AY540" s="214" t="s">
        <v>120</v>
      </c>
    </row>
    <row r="541" spans="1:65" s="2" customFormat="1" ht="24.2" customHeight="1">
      <c r="A541" s="34"/>
      <c r="B541" s="35"/>
      <c r="C541" s="228" t="s">
        <v>575</v>
      </c>
      <c r="D541" s="228" t="s">
        <v>159</v>
      </c>
      <c r="E541" s="229" t="s">
        <v>576</v>
      </c>
      <c r="F541" s="230" t="s">
        <v>577</v>
      </c>
      <c r="G541" s="231" t="s">
        <v>214</v>
      </c>
      <c r="H541" s="232">
        <v>0.80400000000000005</v>
      </c>
      <c r="I541" s="233"/>
      <c r="J541" s="234">
        <f>ROUND(I541*H541,2)</f>
        <v>0</v>
      </c>
      <c r="K541" s="235"/>
      <c r="L541" s="236"/>
      <c r="M541" s="237" t="s">
        <v>1</v>
      </c>
      <c r="N541" s="238" t="s">
        <v>38</v>
      </c>
      <c r="O541" s="71"/>
      <c r="P541" s="195">
        <f>O541*H541</f>
        <v>0</v>
      </c>
      <c r="Q541" s="195">
        <v>1</v>
      </c>
      <c r="R541" s="195">
        <f>Q541*H541</f>
        <v>0.80400000000000005</v>
      </c>
      <c r="S541" s="195">
        <v>0</v>
      </c>
      <c r="T541" s="196">
        <f>S541*H541</f>
        <v>0</v>
      </c>
      <c r="U541" s="34"/>
      <c r="V541" s="34"/>
      <c r="W541" s="34"/>
      <c r="X541" s="34"/>
      <c r="Y541" s="34"/>
      <c r="Z541" s="34"/>
      <c r="AA541" s="34"/>
      <c r="AB541" s="34"/>
      <c r="AC541" s="34"/>
      <c r="AD541" s="34"/>
      <c r="AE541" s="34"/>
      <c r="AR541" s="197" t="s">
        <v>158</v>
      </c>
      <c r="AT541" s="197" t="s">
        <v>159</v>
      </c>
      <c r="AU541" s="197" t="s">
        <v>81</v>
      </c>
      <c r="AY541" s="17" t="s">
        <v>120</v>
      </c>
      <c r="BE541" s="198">
        <f>IF(N541="základní",J541,0)</f>
        <v>0</v>
      </c>
      <c r="BF541" s="198">
        <f>IF(N541="snížená",J541,0)</f>
        <v>0</v>
      </c>
      <c r="BG541" s="198">
        <f>IF(N541="zákl. přenesená",J541,0)</f>
        <v>0</v>
      </c>
      <c r="BH541" s="198">
        <f>IF(N541="sníž. přenesená",J541,0)</f>
        <v>0</v>
      </c>
      <c r="BI541" s="198">
        <f>IF(N541="nulová",J541,0)</f>
        <v>0</v>
      </c>
      <c r="BJ541" s="17" t="s">
        <v>81</v>
      </c>
      <c r="BK541" s="198">
        <f>ROUND(I541*H541,2)</f>
        <v>0</v>
      </c>
      <c r="BL541" s="17" t="s">
        <v>125</v>
      </c>
      <c r="BM541" s="197" t="s">
        <v>578</v>
      </c>
    </row>
    <row r="542" spans="1:65" s="2" customFormat="1" ht="11.25">
      <c r="A542" s="34"/>
      <c r="B542" s="35"/>
      <c r="C542" s="36"/>
      <c r="D542" s="199" t="s">
        <v>127</v>
      </c>
      <c r="E542" s="36"/>
      <c r="F542" s="200" t="s">
        <v>577</v>
      </c>
      <c r="G542" s="36"/>
      <c r="H542" s="36"/>
      <c r="I542" s="201"/>
      <c r="J542" s="36"/>
      <c r="K542" s="36"/>
      <c r="L542" s="39"/>
      <c r="M542" s="202"/>
      <c r="N542" s="203"/>
      <c r="O542" s="71"/>
      <c r="P542" s="71"/>
      <c r="Q542" s="71"/>
      <c r="R542" s="71"/>
      <c r="S542" s="71"/>
      <c r="T542" s="72"/>
      <c r="U542" s="34"/>
      <c r="V542" s="34"/>
      <c r="W542" s="34"/>
      <c r="X542" s="34"/>
      <c r="Y542" s="34"/>
      <c r="Z542" s="34"/>
      <c r="AA542" s="34"/>
      <c r="AB542" s="34"/>
      <c r="AC542" s="34"/>
      <c r="AD542" s="34"/>
      <c r="AE542" s="34"/>
      <c r="AT542" s="17" t="s">
        <v>127</v>
      </c>
      <c r="AU542" s="17" t="s">
        <v>81</v>
      </c>
    </row>
    <row r="543" spans="1:65" s="13" customFormat="1" ht="11.25">
      <c r="B543" s="204"/>
      <c r="C543" s="205"/>
      <c r="D543" s="199" t="s">
        <v>128</v>
      </c>
      <c r="E543" s="206" t="s">
        <v>1</v>
      </c>
      <c r="F543" s="207" t="s">
        <v>579</v>
      </c>
      <c r="G543" s="205"/>
      <c r="H543" s="208">
        <v>0.80400000000000005</v>
      </c>
      <c r="I543" s="209"/>
      <c r="J543" s="205"/>
      <c r="K543" s="205"/>
      <c r="L543" s="210"/>
      <c r="M543" s="211"/>
      <c r="N543" s="212"/>
      <c r="O543" s="212"/>
      <c r="P543" s="212"/>
      <c r="Q543" s="212"/>
      <c r="R543" s="212"/>
      <c r="S543" s="212"/>
      <c r="T543" s="213"/>
      <c r="AT543" s="214" t="s">
        <v>128</v>
      </c>
      <c r="AU543" s="214" t="s">
        <v>81</v>
      </c>
      <c r="AV543" s="13" t="s">
        <v>83</v>
      </c>
      <c r="AW543" s="13" t="s">
        <v>30</v>
      </c>
      <c r="AX543" s="13" t="s">
        <v>73</v>
      </c>
      <c r="AY543" s="214" t="s">
        <v>120</v>
      </c>
    </row>
    <row r="544" spans="1:65" s="14" customFormat="1" ht="11.25">
      <c r="B544" s="215"/>
      <c r="C544" s="216"/>
      <c r="D544" s="199" t="s">
        <v>128</v>
      </c>
      <c r="E544" s="217" t="s">
        <v>1</v>
      </c>
      <c r="F544" s="218" t="s">
        <v>130</v>
      </c>
      <c r="G544" s="216"/>
      <c r="H544" s="219">
        <v>0.80400000000000005</v>
      </c>
      <c r="I544" s="220"/>
      <c r="J544" s="216"/>
      <c r="K544" s="216"/>
      <c r="L544" s="221"/>
      <c r="M544" s="222"/>
      <c r="N544" s="223"/>
      <c r="O544" s="223"/>
      <c r="P544" s="223"/>
      <c r="Q544" s="223"/>
      <c r="R544" s="223"/>
      <c r="S544" s="223"/>
      <c r="T544" s="224"/>
      <c r="AT544" s="225" t="s">
        <v>128</v>
      </c>
      <c r="AU544" s="225" t="s">
        <v>81</v>
      </c>
      <c r="AV544" s="14" t="s">
        <v>125</v>
      </c>
      <c r="AW544" s="14" t="s">
        <v>4</v>
      </c>
      <c r="AX544" s="14" t="s">
        <v>81</v>
      </c>
      <c r="AY544" s="225" t="s">
        <v>120</v>
      </c>
    </row>
    <row r="545" spans="1:65" s="2" customFormat="1" ht="14.45" customHeight="1">
      <c r="A545" s="34"/>
      <c r="B545" s="35"/>
      <c r="C545" s="228" t="s">
        <v>580</v>
      </c>
      <c r="D545" s="228" t="s">
        <v>159</v>
      </c>
      <c r="E545" s="229" t="s">
        <v>581</v>
      </c>
      <c r="F545" s="230" t="s">
        <v>582</v>
      </c>
      <c r="G545" s="231" t="s">
        <v>280</v>
      </c>
      <c r="H545" s="232">
        <v>4.8959999999999999</v>
      </c>
      <c r="I545" s="233"/>
      <c r="J545" s="234">
        <f>ROUND(I545*H545,2)</f>
        <v>0</v>
      </c>
      <c r="K545" s="235"/>
      <c r="L545" s="236"/>
      <c r="M545" s="237" t="s">
        <v>1</v>
      </c>
      <c r="N545" s="238" t="s">
        <v>38</v>
      </c>
      <c r="O545" s="71"/>
      <c r="P545" s="195">
        <f>O545*H545</f>
        <v>0</v>
      </c>
      <c r="Q545" s="195">
        <v>2.4289999999999998</v>
      </c>
      <c r="R545" s="195">
        <f>Q545*H545</f>
        <v>11.892383999999998</v>
      </c>
      <c r="S545" s="195">
        <v>0</v>
      </c>
      <c r="T545" s="196">
        <f>S545*H545</f>
        <v>0</v>
      </c>
      <c r="U545" s="34"/>
      <c r="V545" s="34"/>
      <c r="W545" s="34"/>
      <c r="X545" s="34"/>
      <c r="Y545" s="34"/>
      <c r="Z545" s="34"/>
      <c r="AA545" s="34"/>
      <c r="AB545" s="34"/>
      <c r="AC545" s="34"/>
      <c r="AD545" s="34"/>
      <c r="AE545" s="34"/>
      <c r="AR545" s="197" t="s">
        <v>158</v>
      </c>
      <c r="AT545" s="197" t="s">
        <v>159</v>
      </c>
      <c r="AU545" s="197" t="s">
        <v>81</v>
      </c>
      <c r="AY545" s="17" t="s">
        <v>120</v>
      </c>
      <c r="BE545" s="198">
        <f>IF(N545="základní",J545,0)</f>
        <v>0</v>
      </c>
      <c r="BF545" s="198">
        <f>IF(N545="snížená",J545,0)</f>
        <v>0</v>
      </c>
      <c r="BG545" s="198">
        <f>IF(N545="zákl. přenesená",J545,0)</f>
        <v>0</v>
      </c>
      <c r="BH545" s="198">
        <f>IF(N545="sníž. přenesená",J545,0)</f>
        <v>0</v>
      </c>
      <c r="BI545" s="198">
        <f>IF(N545="nulová",J545,0)</f>
        <v>0</v>
      </c>
      <c r="BJ545" s="17" t="s">
        <v>81</v>
      </c>
      <c r="BK545" s="198">
        <f>ROUND(I545*H545,2)</f>
        <v>0</v>
      </c>
      <c r="BL545" s="17" t="s">
        <v>125</v>
      </c>
      <c r="BM545" s="197" t="s">
        <v>583</v>
      </c>
    </row>
    <row r="546" spans="1:65" s="2" customFormat="1" ht="11.25">
      <c r="A546" s="34"/>
      <c r="B546" s="35"/>
      <c r="C546" s="36"/>
      <c r="D546" s="199" t="s">
        <v>127</v>
      </c>
      <c r="E546" s="36"/>
      <c r="F546" s="200" t="s">
        <v>582</v>
      </c>
      <c r="G546" s="36"/>
      <c r="H546" s="36"/>
      <c r="I546" s="201"/>
      <c r="J546" s="36"/>
      <c r="K546" s="36"/>
      <c r="L546" s="39"/>
      <c r="M546" s="202"/>
      <c r="N546" s="203"/>
      <c r="O546" s="71"/>
      <c r="P546" s="71"/>
      <c r="Q546" s="71"/>
      <c r="R546" s="71"/>
      <c r="S546" s="71"/>
      <c r="T546" s="72"/>
      <c r="U546" s="34"/>
      <c r="V546" s="34"/>
      <c r="W546" s="34"/>
      <c r="X546" s="34"/>
      <c r="Y546" s="34"/>
      <c r="Z546" s="34"/>
      <c r="AA546" s="34"/>
      <c r="AB546" s="34"/>
      <c r="AC546" s="34"/>
      <c r="AD546" s="34"/>
      <c r="AE546" s="34"/>
      <c r="AT546" s="17" t="s">
        <v>127</v>
      </c>
      <c r="AU546" s="17" t="s">
        <v>81</v>
      </c>
    </row>
    <row r="547" spans="1:65" s="15" customFormat="1" ht="11.25">
      <c r="B547" s="239"/>
      <c r="C547" s="240"/>
      <c r="D547" s="199" t="s">
        <v>128</v>
      </c>
      <c r="E547" s="241" t="s">
        <v>1</v>
      </c>
      <c r="F547" s="242" t="s">
        <v>584</v>
      </c>
      <c r="G547" s="240"/>
      <c r="H547" s="241" t="s">
        <v>1</v>
      </c>
      <c r="I547" s="243"/>
      <c r="J547" s="240"/>
      <c r="K547" s="240"/>
      <c r="L547" s="244"/>
      <c r="M547" s="245"/>
      <c r="N547" s="246"/>
      <c r="O547" s="246"/>
      <c r="P547" s="246"/>
      <c r="Q547" s="246"/>
      <c r="R547" s="246"/>
      <c r="S547" s="246"/>
      <c r="T547" s="247"/>
      <c r="AT547" s="248" t="s">
        <v>128</v>
      </c>
      <c r="AU547" s="248" t="s">
        <v>81</v>
      </c>
      <c r="AV547" s="15" t="s">
        <v>81</v>
      </c>
      <c r="AW547" s="15" t="s">
        <v>30</v>
      </c>
      <c r="AX547" s="15" t="s">
        <v>73</v>
      </c>
      <c r="AY547" s="248" t="s">
        <v>120</v>
      </c>
    </row>
    <row r="548" spans="1:65" s="13" customFormat="1" ht="11.25">
      <c r="B548" s="204"/>
      <c r="C548" s="205"/>
      <c r="D548" s="199" t="s">
        <v>128</v>
      </c>
      <c r="E548" s="206" t="s">
        <v>1</v>
      </c>
      <c r="F548" s="207" t="s">
        <v>585</v>
      </c>
      <c r="G548" s="205"/>
      <c r="H548" s="208">
        <v>4.8959999999999999</v>
      </c>
      <c r="I548" s="209"/>
      <c r="J548" s="205"/>
      <c r="K548" s="205"/>
      <c r="L548" s="210"/>
      <c r="M548" s="211"/>
      <c r="N548" s="212"/>
      <c r="O548" s="212"/>
      <c r="P548" s="212"/>
      <c r="Q548" s="212"/>
      <c r="R548" s="212"/>
      <c r="S548" s="212"/>
      <c r="T548" s="213"/>
      <c r="AT548" s="214" t="s">
        <v>128</v>
      </c>
      <c r="AU548" s="214" t="s">
        <v>81</v>
      </c>
      <c r="AV548" s="13" t="s">
        <v>83</v>
      </c>
      <c r="AW548" s="13" t="s">
        <v>30</v>
      </c>
      <c r="AX548" s="13" t="s">
        <v>81</v>
      </c>
      <c r="AY548" s="214" t="s">
        <v>120</v>
      </c>
    </row>
    <row r="549" spans="1:65" s="2" customFormat="1" ht="24.2" customHeight="1">
      <c r="A549" s="34"/>
      <c r="B549" s="35"/>
      <c r="C549" s="185" t="s">
        <v>586</v>
      </c>
      <c r="D549" s="185" t="s">
        <v>121</v>
      </c>
      <c r="E549" s="186" t="s">
        <v>587</v>
      </c>
      <c r="F549" s="187" t="s">
        <v>588</v>
      </c>
      <c r="G549" s="188" t="s">
        <v>192</v>
      </c>
      <c r="H549" s="189">
        <v>750</v>
      </c>
      <c r="I549" s="190"/>
      <c r="J549" s="191">
        <f>ROUND(I549*H549,2)</f>
        <v>0</v>
      </c>
      <c r="K549" s="192"/>
      <c r="L549" s="39"/>
      <c r="M549" s="193" t="s">
        <v>1</v>
      </c>
      <c r="N549" s="194" t="s">
        <v>38</v>
      </c>
      <c r="O549" s="71"/>
      <c r="P549" s="195">
        <f>O549*H549</f>
        <v>0</v>
      </c>
      <c r="Q549" s="195">
        <v>0</v>
      </c>
      <c r="R549" s="195">
        <f>Q549*H549</f>
        <v>0</v>
      </c>
      <c r="S549" s="195">
        <v>0</v>
      </c>
      <c r="T549" s="196">
        <f>S549*H549</f>
        <v>0</v>
      </c>
      <c r="U549" s="34"/>
      <c r="V549" s="34"/>
      <c r="W549" s="34"/>
      <c r="X549" s="34"/>
      <c r="Y549" s="34"/>
      <c r="Z549" s="34"/>
      <c r="AA549" s="34"/>
      <c r="AB549" s="34"/>
      <c r="AC549" s="34"/>
      <c r="AD549" s="34"/>
      <c r="AE549" s="34"/>
      <c r="AR549" s="197" t="s">
        <v>125</v>
      </c>
      <c r="AT549" s="197" t="s">
        <v>121</v>
      </c>
      <c r="AU549" s="197" t="s">
        <v>81</v>
      </c>
      <c r="AY549" s="17" t="s">
        <v>120</v>
      </c>
      <c r="BE549" s="198">
        <f>IF(N549="základní",J549,0)</f>
        <v>0</v>
      </c>
      <c r="BF549" s="198">
        <f>IF(N549="snížená",J549,0)</f>
        <v>0</v>
      </c>
      <c r="BG549" s="198">
        <f>IF(N549="zákl. přenesená",J549,0)</f>
        <v>0</v>
      </c>
      <c r="BH549" s="198">
        <f>IF(N549="sníž. přenesená",J549,0)</f>
        <v>0</v>
      </c>
      <c r="BI549" s="198">
        <f>IF(N549="nulová",J549,0)</f>
        <v>0</v>
      </c>
      <c r="BJ549" s="17" t="s">
        <v>81</v>
      </c>
      <c r="BK549" s="198">
        <f>ROUND(I549*H549,2)</f>
        <v>0</v>
      </c>
      <c r="BL549" s="17" t="s">
        <v>125</v>
      </c>
      <c r="BM549" s="197" t="s">
        <v>589</v>
      </c>
    </row>
    <row r="550" spans="1:65" s="2" customFormat="1" ht="11.25">
      <c r="A550" s="34"/>
      <c r="B550" s="35"/>
      <c r="C550" s="36"/>
      <c r="D550" s="199" t="s">
        <v>127</v>
      </c>
      <c r="E550" s="36"/>
      <c r="F550" s="200" t="s">
        <v>588</v>
      </c>
      <c r="G550" s="36"/>
      <c r="H550" s="36"/>
      <c r="I550" s="201"/>
      <c r="J550" s="36"/>
      <c r="K550" s="36"/>
      <c r="L550" s="39"/>
      <c r="M550" s="202"/>
      <c r="N550" s="203"/>
      <c r="O550" s="71"/>
      <c r="P550" s="71"/>
      <c r="Q550" s="71"/>
      <c r="R550" s="71"/>
      <c r="S550" s="71"/>
      <c r="T550" s="72"/>
      <c r="U550" s="34"/>
      <c r="V550" s="34"/>
      <c r="W550" s="34"/>
      <c r="X550" s="34"/>
      <c r="Y550" s="34"/>
      <c r="Z550" s="34"/>
      <c r="AA550" s="34"/>
      <c r="AB550" s="34"/>
      <c r="AC550" s="34"/>
      <c r="AD550" s="34"/>
      <c r="AE550" s="34"/>
      <c r="AT550" s="17" t="s">
        <v>127</v>
      </c>
      <c r="AU550" s="17" t="s">
        <v>81</v>
      </c>
    </row>
    <row r="551" spans="1:65" s="15" customFormat="1" ht="11.25">
      <c r="B551" s="239"/>
      <c r="C551" s="240"/>
      <c r="D551" s="199" t="s">
        <v>128</v>
      </c>
      <c r="E551" s="241" t="s">
        <v>1</v>
      </c>
      <c r="F551" s="242" t="s">
        <v>590</v>
      </c>
      <c r="G551" s="240"/>
      <c r="H551" s="241" t="s">
        <v>1</v>
      </c>
      <c r="I551" s="243"/>
      <c r="J551" s="240"/>
      <c r="K551" s="240"/>
      <c r="L551" s="244"/>
      <c r="M551" s="245"/>
      <c r="N551" s="246"/>
      <c r="O551" s="246"/>
      <c r="P551" s="246"/>
      <c r="Q551" s="246"/>
      <c r="R551" s="246"/>
      <c r="S551" s="246"/>
      <c r="T551" s="247"/>
      <c r="AT551" s="248" t="s">
        <v>128</v>
      </c>
      <c r="AU551" s="248" t="s">
        <v>81</v>
      </c>
      <c r="AV551" s="15" t="s">
        <v>81</v>
      </c>
      <c r="AW551" s="15" t="s">
        <v>30</v>
      </c>
      <c r="AX551" s="15" t="s">
        <v>73</v>
      </c>
      <c r="AY551" s="248" t="s">
        <v>120</v>
      </c>
    </row>
    <row r="552" spans="1:65" s="13" customFormat="1" ht="11.25">
      <c r="B552" s="204"/>
      <c r="C552" s="205"/>
      <c r="D552" s="199" t="s">
        <v>128</v>
      </c>
      <c r="E552" s="206" t="s">
        <v>1</v>
      </c>
      <c r="F552" s="207" t="s">
        <v>591</v>
      </c>
      <c r="G552" s="205"/>
      <c r="H552" s="208">
        <v>750</v>
      </c>
      <c r="I552" s="209"/>
      <c r="J552" s="205"/>
      <c r="K552" s="205"/>
      <c r="L552" s="210"/>
      <c r="M552" s="211"/>
      <c r="N552" s="212"/>
      <c r="O552" s="212"/>
      <c r="P552" s="212"/>
      <c r="Q552" s="212"/>
      <c r="R552" s="212"/>
      <c r="S552" s="212"/>
      <c r="T552" s="213"/>
      <c r="AT552" s="214" t="s">
        <v>128</v>
      </c>
      <c r="AU552" s="214" t="s">
        <v>81</v>
      </c>
      <c r="AV552" s="13" t="s">
        <v>83</v>
      </c>
      <c r="AW552" s="13" t="s">
        <v>30</v>
      </c>
      <c r="AX552" s="13" t="s">
        <v>73</v>
      </c>
      <c r="AY552" s="214" t="s">
        <v>120</v>
      </c>
    </row>
    <row r="553" spans="1:65" s="14" customFormat="1" ht="11.25">
      <c r="B553" s="215"/>
      <c r="C553" s="216"/>
      <c r="D553" s="199" t="s">
        <v>128</v>
      </c>
      <c r="E553" s="217" t="s">
        <v>1</v>
      </c>
      <c r="F553" s="218" t="s">
        <v>130</v>
      </c>
      <c r="G553" s="216"/>
      <c r="H553" s="219">
        <v>750</v>
      </c>
      <c r="I553" s="220"/>
      <c r="J553" s="216"/>
      <c r="K553" s="216"/>
      <c r="L553" s="221"/>
      <c r="M553" s="222"/>
      <c r="N553" s="223"/>
      <c r="O553" s="223"/>
      <c r="P553" s="223"/>
      <c r="Q553" s="223"/>
      <c r="R553" s="223"/>
      <c r="S553" s="223"/>
      <c r="T553" s="224"/>
      <c r="AT553" s="225" t="s">
        <v>128</v>
      </c>
      <c r="AU553" s="225" t="s">
        <v>81</v>
      </c>
      <c r="AV553" s="14" t="s">
        <v>125</v>
      </c>
      <c r="AW553" s="14" t="s">
        <v>30</v>
      </c>
      <c r="AX553" s="14" t="s">
        <v>81</v>
      </c>
      <c r="AY553" s="225" t="s">
        <v>120</v>
      </c>
    </row>
    <row r="554" spans="1:65" s="2" customFormat="1" ht="24.2" customHeight="1">
      <c r="A554" s="34"/>
      <c r="B554" s="35"/>
      <c r="C554" s="185" t="s">
        <v>592</v>
      </c>
      <c r="D554" s="185" t="s">
        <v>121</v>
      </c>
      <c r="E554" s="186" t="s">
        <v>593</v>
      </c>
      <c r="F554" s="187" t="s">
        <v>594</v>
      </c>
      <c r="G554" s="188" t="s">
        <v>162</v>
      </c>
      <c r="H554" s="189">
        <v>10</v>
      </c>
      <c r="I554" s="190"/>
      <c r="J554" s="191">
        <f>ROUND(I554*H554,2)</f>
        <v>0</v>
      </c>
      <c r="K554" s="192"/>
      <c r="L554" s="39"/>
      <c r="M554" s="193" t="s">
        <v>1</v>
      </c>
      <c r="N554" s="194" t="s">
        <v>38</v>
      </c>
      <c r="O554" s="71"/>
      <c r="P554" s="195">
        <f>O554*H554</f>
        <v>0</v>
      </c>
      <c r="Q554" s="195">
        <v>0</v>
      </c>
      <c r="R554" s="195">
        <f>Q554*H554</f>
        <v>0</v>
      </c>
      <c r="S554" s="195">
        <v>0</v>
      </c>
      <c r="T554" s="196">
        <f>S554*H554</f>
        <v>0</v>
      </c>
      <c r="U554" s="34"/>
      <c r="V554" s="34"/>
      <c r="W554" s="34"/>
      <c r="X554" s="34"/>
      <c r="Y554" s="34"/>
      <c r="Z554" s="34"/>
      <c r="AA554" s="34"/>
      <c r="AB554" s="34"/>
      <c r="AC554" s="34"/>
      <c r="AD554" s="34"/>
      <c r="AE554" s="34"/>
      <c r="AR554" s="197" t="s">
        <v>125</v>
      </c>
      <c r="AT554" s="197" t="s">
        <v>121</v>
      </c>
      <c r="AU554" s="197" t="s">
        <v>81</v>
      </c>
      <c r="AY554" s="17" t="s">
        <v>120</v>
      </c>
      <c r="BE554" s="198">
        <f>IF(N554="základní",J554,0)</f>
        <v>0</v>
      </c>
      <c r="BF554" s="198">
        <f>IF(N554="snížená",J554,0)</f>
        <v>0</v>
      </c>
      <c r="BG554" s="198">
        <f>IF(N554="zákl. přenesená",J554,0)</f>
        <v>0</v>
      </c>
      <c r="BH554" s="198">
        <f>IF(N554="sníž. přenesená",J554,0)</f>
        <v>0</v>
      </c>
      <c r="BI554" s="198">
        <f>IF(N554="nulová",J554,0)</f>
        <v>0</v>
      </c>
      <c r="BJ554" s="17" t="s">
        <v>81</v>
      </c>
      <c r="BK554" s="198">
        <f>ROUND(I554*H554,2)</f>
        <v>0</v>
      </c>
      <c r="BL554" s="17" t="s">
        <v>125</v>
      </c>
      <c r="BM554" s="197" t="s">
        <v>595</v>
      </c>
    </row>
    <row r="555" spans="1:65" s="2" customFormat="1" ht="11.25">
      <c r="A555" s="34"/>
      <c r="B555" s="35"/>
      <c r="C555" s="36"/>
      <c r="D555" s="199" t="s">
        <v>127</v>
      </c>
      <c r="E555" s="36"/>
      <c r="F555" s="200" t="s">
        <v>594</v>
      </c>
      <c r="G555" s="36"/>
      <c r="H555" s="36"/>
      <c r="I555" s="201"/>
      <c r="J555" s="36"/>
      <c r="K555" s="36"/>
      <c r="L555" s="39"/>
      <c r="M555" s="202"/>
      <c r="N555" s="203"/>
      <c r="O555" s="71"/>
      <c r="P555" s="71"/>
      <c r="Q555" s="71"/>
      <c r="R555" s="71"/>
      <c r="S555" s="71"/>
      <c r="T555" s="72"/>
      <c r="U555" s="34"/>
      <c r="V555" s="34"/>
      <c r="W555" s="34"/>
      <c r="X555" s="34"/>
      <c r="Y555" s="34"/>
      <c r="Z555" s="34"/>
      <c r="AA555" s="34"/>
      <c r="AB555" s="34"/>
      <c r="AC555" s="34"/>
      <c r="AD555" s="34"/>
      <c r="AE555" s="34"/>
      <c r="AT555" s="17" t="s">
        <v>127</v>
      </c>
      <c r="AU555" s="17" t="s">
        <v>81</v>
      </c>
    </row>
    <row r="556" spans="1:65" s="13" customFormat="1" ht="11.25">
      <c r="B556" s="204"/>
      <c r="C556" s="205"/>
      <c r="D556" s="199" t="s">
        <v>128</v>
      </c>
      <c r="E556" s="206" t="s">
        <v>1</v>
      </c>
      <c r="F556" s="207" t="s">
        <v>168</v>
      </c>
      <c r="G556" s="205"/>
      <c r="H556" s="208">
        <v>10</v>
      </c>
      <c r="I556" s="209"/>
      <c r="J556" s="205"/>
      <c r="K556" s="205"/>
      <c r="L556" s="210"/>
      <c r="M556" s="211"/>
      <c r="N556" s="212"/>
      <c r="O556" s="212"/>
      <c r="P556" s="212"/>
      <c r="Q556" s="212"/>
      <c r="R556" s="212"/>
      <c r="S556" s="212"/>
      <c r="T556" s="213"/>
      <c r="AT556" s="214" t="s">
        <v>128</v>
      </c>
      <c r="AU556" s="214" t="s">
        <v>81</v>
      </c>
      <c r="AV556" s="13" t="s">
        <v>83</v>
      </c>
      <c r="AW556" s="13" t="s">
        <v>30</v>
      </c>
      <c r="AX556" s="13" t="s">
        <v>81</v>
      </c>
      <c r="AY556" s="214" t="s">
        <v>120</v>
      </c>
    </row>
    <row r="557" spans="1:65" s="2" customFormat="1" ht="14.45" customHeight="1">
      <c r="A557" s="34"/>
      <c r="B557" s="35"/>
      <c r="C557" s="185" t="s">
        <v>596</v>
      </c>
      <c r="D557" s="185" t="s">
        <v>121</v>
      </c>
      <c r="E557" s="186" t="s">
        <v>597</v>
      </c>
      <c r="F557" s="187" t="s">
        <v>598</v>
      </c>
      <c r="G557" s="188" t="s">
        <v>162</v>
      </c>
      <c r="H557" s="189">
        <v>50</v>
      </c>
      <c r="I557" s="190"/>
      <c r="J557" s="191">
        <f>ROUND(I557*H557,2)</f>
        <v>0</v>
      </c>
      <c r="K557" s="192"/>
      <c r="L557" s="39"/>
      <c r="M557" s="193" t="s">
        <v>1</v>
      </c>
      <c r="N557" s="194" t="s">
        <v>38</v>
      </c>
      <c r="O557" s="71"/>
      <c r="P557" s="195">
        <f>O557*H557</f>
        <v>0</v>
      </c>
      <c r="Q557" s="195">
        <v>0</v>
      </c>
      <c r="R557" s="195">
        <f>Q557*H557</f>
        <v>0</v>
      </c>
      <c r="S557" s="195">
        <v>0</v>
      </c>
      <c r="T557" s="196">
        <f>S557*H557</f>
        <v>0</v>
      </c>
      <c r="U557" s="34"/>
      <c r="V557" s="34"/>
      <c r="W557" s="34"/>
      <c r="X557" s="34"/>
      <c r="Y557" s="34"/>
      <c r="Z557" s="34"/>
      <c r="AA557" s="34"/>
      <c r="AB557" s="34"/>
      <c r="AC557" s="34"/>
      <c r="AD557" s="34"/>
      <c r="AE557" s="34"/>
      <c r="AR557" s="197" t="s">
        <v>125</v>
      </c>
      <c r="AT557" s="197" t="s">
        <v>121</v>
      </c>
      <c r="AU557" s="197" t="s">
        <v>81</v>
      </c>
      <c r="AY557" s="17" t="s">
        <v>120</v>
      </c>
      <c r="BE557" s="198">
        <f>IF(N557="základní",J557,0)</f>
        <v>0</v>
      </c>
      <c r="BF557" s="198">
        <f>IF(N557="snížená",J557,0)</f>
        <v>0</v>
      </c>
      <c r="BG557" s="198">
        <f>IF(N557="zákl. přenesená",J557,0)</f>
        <v>0</v>
      </c>
      <c r="BH557" s="198">
        <f>IF(N557="sníž. přenesená",J557,0)</f>
        <v>0</v>
      </c>
      <c r="BI557" s="198">
        <f>IF(N557="nulová",J557,0)</f>
        <v>0</v>
      </c>
      <c r="BJ557" s="17" t="s">
        <v>81</v>
      </c>
      <c r="BK557" s="198">
        <f>ROUND(I557*H557,2)</f>
        <v>0</v>
      </c>
      <c r="BL557" s="17" t="s">
        <v>125</v>
      </c>
      <c r="BM557" s="197" t="s">
        <v>599</v>
      </c>
    </row>
    <row r="558" spans="1:65" s="2" customFormat="1" ht="11.25">
      <c r="A558" s="34"/>
      <c r="B558" s="35"/>
      <c r="C558" s="36"/>
      <c r="D558" s="199" t="s">
        <v>127</v>
      </c>
      <c r="E558" s="36"/>
      <c r="F558" s="200" t="s">
        <v>598</v>
      </c>
      <c r="G558" s="36"/>
      <c r="H558" s="36"/>
      <c r="I558" s="201"/>
      <c r="J558" s="36"/>
      <c r="K558" s="36"/>
      <c r="L558" s="39"/>
      <c r="M558" s="202"/>
      <c r="N558" s="203"/>
      <c r="O558" s="71"/>
      <c r="P558" s="71"/>
      <c r="Q558" s="71"/>
      <c r="R558" s="71"/>
      <c r="S558" s="71"/>
      <c r="T558" s="72"/>
      <c r="U558" s="34"/>
      <c r="V558" s="34"/>
      <c r="W558" s="34"/>
      <c r="X558" s="34"/>
      <c r="Y558" s="34"/>
      <c r="Z558" s="34"/>
      <c r="AA558" s="34"/>
      <c r="AB558" s="34"/>
      <c r="AC558" s="34"/>
      <c r="AD558" s="34"/>
      <c r="AE558" s="34"/>
      <c r="AT558" s="17" t="s">
        <v>127</v>
      </c>
      <c r="AU558" s="17" t="s">
        <v>81</v>
      </c>
    </row>
    <row r="559" spans="1:65" s="13" customFormat="1" ht="11.25">
      <c r="B559" s="204"/>
      <c r="C559" s="205"/>
      <c r="D559" s="199" t="s">
        <v>128</v>
      </c>
      <c r="E559" s="206" t="s">
        <v>1</v>
      </c>
      <c r="F559" s="207" t="s">
        <v>305</v>
      </c>
      <c r="G559" s="205"/>
      <c r="H559" s="208">
        <v>50</v>
      </c>
      <c r="I559" s="209"/>
      <c r="J559" s="205"/>
      <c r="K559" s="205"/>
      <c r="L559" s="210"/>
      <c r="M559" s="211"/>
      <c r="N559" s="212"/>
      <c r="O559" s="212"/>
      <c r="P559" s="212"/>
      <c r="Q559" s="212"/>
      <c r="R559" s="212"/>
      <c r="S559" s="212"/>
      <c r="T559" s="213"/>
      <c r="AT559" s="214" t="s">
        <v>128</v>
      </c>
      <c r="AU559" s="214" t="s">
        <v>81</v>
      </c>
      <c r="AV559" s="13" t="s">
        <v>83</v>
      </c>
      <c r="AW559" s="13" t="s">
        <v>30</v>
      </c>
      <c r="AX559" s="13" t="s">
        <v>81</v>
      </c>
      <c r="AY559" s="214" t="s">
        <v>120</v>
      </c>
    </row>
    <row r="560" spans="1:65" s="2" customFormat="1" ht="14.45" customHeight="1">
      <c r="A560" s="34"/>
      <c r="B560" s="35"/>
      <c r="C560" s="228" t="s">
        <v>600</v>
      </c>
      <c r="D560" s="228" t="s">
        <v>159</v>
      </c>
      <c r="E560" s="229" t="s">
        <v>601</v>
      </c>
      <c r="F560" s="230" t="s">
        <v>602</v>
      </c>
      <c r="G560" s="231" t="s">
        <v>162</v>
      </c>
      <c r="H560" s="232">
        <v>50</v>
      </c>
      <c r="I560" s="233"/>
      <c r="J560" s="234">
        <f>ROUND(I560*H560,2)</f>
        <v>0</v>
      </c>
      <c r="K560" s="235"/>
      <c r="L560" s="236"/>
      <c r="M560" s="237" t="s">
        <v>1</v>
      </c>
      <c r="N560" s="238" t="s">
        <v>38</v>
      </c>
      <c r="O560" s="71"/>
      <c r="P560" s="195">
        <f>O560*H560</f>
        <v>0</v>
      </c>
      <c r="Q560" s="195">
        <v>0</v>
      </c>
      <c r="R560" s="195">
        <f>Q560*H560</f>
        <v>0</v>
      </c>
      <c r="S560" s="195">
        <v>0</v>
      </c>
      <c r="T560" s="196">
        <f>S560*H560</f>
        <v>0</v>
      </c>
      <c r="U560" s="34"/>
      <c r="V560" s="34"/>
      <c r="W560" s="34"/>
      <c r="X560" s="34"/>
      <c r="Y560" s="34"/>
      <c r="Z560" s="34"/>
      <c r="AA560" s="34"/>
      <c r="AB560" s="34"/>
      <c r="AC560" s="34"/>
      <c r="AD560" s="34"/>
      <c r="AE560" s="34"/>
      <c r="AR560" s="197" t="s">
        <v>158</v>
      </c>
      <c r="AT560" s="197" t="s">
        <v>159</v>
      </c>
      <c r="AU560" s="197" t="s">
        <v>81</v>
      </c>
      <c r="AY560" s="17" t="s">
        <v>120</v>
      </c>
      <c r="BE560" s="198">
        <f>IF(N560="základní",J560,0)</f>
        <v>0</v>
      </c>
      <c r="BF560" s="198">
        <f>IF(N560="snížená",J560,0)</f>
        <v>0</v>
      </c>
      <c r="BG560" s="198">
        <f>IF(N560="zákl. přenesená",J560,0)</f>
        <v>0</v>
      </c>
      <c r="BH560" s="198">
        <f>IF(N560="sníž. přenesená",J560,0)</f>
        <v>0</v>
      </c>
      <c r="BI560" s="198">
        <f>IF(N560="nulová",J560,0)</f>
        <v>0</v>
      </c>
      <c r="BJ560" s="17" t="s">
        <v>81</v>
      </c>
      <c r="BK560" s="198">
        <f>ROUND(I560*H560,2)</f>
        <v>0</v>
      </c>
      <c r="BL560" s="17" t="s">
        <v>125</v>
      </c>
      <c r="BM560" s="197" t="s">
        <v>603</v>
      </c>
    </row>
    <row r="561" spans="1:65" s="2" customFormat="1" ht="11.25">
      <c r="A561" s="34"/>
      <c r="B561" s="35"/>
      <c r="C561" s="36"/>
      <c r="D561" s="199" t="s">
        <v>127</v>
      </c>
      <c r="E561" s="36"/>
      <c r="F561" s="200" t="s">
        <v>602</v>
      </c>
      <c r="G561" s="36"/>
      <c r="H561" s="36"/>
      <c r="I561" s="201"/>
      <c r="J561" s="36"/>
      <c r="K561" s="36"/>
      <c r="L561" s="39"/>
      <c r="M561" s="202"/>
      <c r="N561" s="203"/>
      <c r="O561" s="71"/>
      <c r="P561" s="71"/>
      <c r="Q561" s="71"/>
      <c r="R561" s="71"/>
      <c r="S561" s="71"/>
      <c r="T561" s="72"/>
      <c r="U561" s="34"/>
      <c r="V561" s="34"/>
      <c r="W561" s="34"/>
      <c r="X561" s="34"/>
      <c r="Y561" s="34"/>
      <c r="Z561" s="34"/>
      <c r="AA561" s="34"/>
      <c r="AB561" s="34"/>
      <c r="AC561" s="34"/>
      <c r="AD561" s="34"/>
      <c r="AE561" s="34"/>
      <c r="AT561" s="17" t="s">
        <v>127</v>
      </c>
      <c r="AU561" s="17" t="s">
        <v>81</v>
      </c>
    </row>
    <row r="562" spans="1:65" s="13" customFormat="1" ht="11.25">
      <c r="B562" s="204"/>
      <c r="C562" s="205"/>
      <c r="D562" s="199" t="s">
        <v>128</v>
      </c>
      <c r="E562" s="206" t="s">
        <v>1</v>
      </c>
      <c r="F562" s="207" t="s">
        <v>305</v>
      </c>
      <c r="G562" s="205"/>
      <c r="H562" s="208">
        <v>50</v>
      </c>
      <c r="I562" s="209"/>
      <c r="J562" s="205"/>
      <c r="K562" s="205"/>
      <c r="L562" s="210"/>
      <c r="M562" s="211"/>
      <c r="N562" s="212"/>
      <c r="O562" s="212"/>
      <c r="P562" s="212"/>
      <c r="Q562" s="212"/>
      <c r="R562" s="212"/>
      <c r="S562" s="212"/>
      <c r="T562" s="213"/>
      <c r="AT562" s="214" t="s">
        <v>128</v>
      </c>
      <c r="AU562" s="214" t="s">
        <v>81</v>
      </c>
      <c r="AV562" s="13" t="s">
        <v>83</v>
      </c>
      <c r="AW562" s="13" t="s">
        <v>30</v>
      </c>
      <c r="AX562" s="13" t="s">
        <v>81</v>
      </c>
      <c r="AY562" s="214" t="s">
        <v>120</v>
      </c>
    </row>
    <row r="563" spans="1:65" s="2" customFormat="1" ht="14.45" customHeight="1">
      <c r="A563" s="34"/>
      <c r="B563" s="35"/>
      <c r="C563" s="228" t="s">
        <v>604</v>
      </c>
      <c r="D563" s="228" t="s">
        <v>159</v>
      </c>
      <c r="E563" s="229" t="s">
        <v>605</v>
      </c>
      <c r="F563" s="230" t="s">
        <v>606</v>
      </c>
      <c r="G563" s="231" t="s">
        <v>162</v>
      </c>
      <c r="H563" s="232">
        <v>50</v>
      </c>
      <c r="I563" s="233"/>
      <c r="J563" s="234">
        <f>ROUND(I563*H563,2)</f>
        <v>0</v>
      </c>
      <c r="K563" s="235"/>
      <c r="L563" s="236"/>
      <c r="M563" s="237" t="s">
        <v>1</v>
      </c>
      <c r="N563" s="238" t="s">
        <v>38</v>
      </c>
      <c r="O563" s="71"/>
      <c r="P563" s="195">
        <f>O563*H563</f>
        <v>0</v>
      </c>
      <c r="Q563" s="195">
        <v>0.17</v>
      </c>
      <c r="R563" s="195">
        <f>Q563*H563</f>
        <v>8.5</v>
      </c>
      <c r="S563" s="195">
        <v>0</v>
      </c>
      <c r="T563" s="196">
        <f>S563*H563</f>
        <v>0</v>
      </c>
      <c r="U563" s="34"/>
      <c r="V563" s="34"/>
      <c r="W563" s="34"/>
      <c r="X563" s="34"/>
      <c r="Y563" s="34"/>
      <c r="Z563" s="34"/>
      <c r="AA563" s="34"/>
      <c r="AB563" s="34"/>
      <c r="AC563" s="34"/>
      <c r="AD563" s="34"/>
      <c r="AE563" s="34"/>
      <c r="AR563" s="197" t="s">
        <v>158</v>
      </c>
      <c r="AT563" s="197" t="s">
        <v>159</v>
      </c>
      <c r="AU563" s="197" t="s">
        <v>81</v>
      </c>
      <c r="AY563" s="17" t="s">
        <v>120</v>
      </c>
      <c r="BE563" s="198">
        <f>IF(N563="základní",J563,0)</f>
        <v>0</v>
      </c>
      <c r="BF563" s="198">
        <f>IF(N563="snížená",J563,0)</f>
        <v>0</v>
      </c>
      <c r="BG563" s="198">
        <f>IF(N563="zákl. přenesená",J563,0)</f>
        <v>0</v>
      </c>
      <c r="BH563" s="198">
        <f>IF(N563="sníž. přenesená",J563,0)</f>
        <v>0</v>
      </c>
      <c r="BI563" s="198">
        <f>IF(N563="nulová",J563,0)</f>
        <v>0</v>
      </c>
      <c r="BJ563" s="17" t="s">
        <v>81</v>
      </c>
      <c r="BK563" s="198">
        <f>ROUND(I563*H563,2)</f>
        <v>0</v>
      </c>
      <c r="BL563" s="17" t="s">
        <v>125</v>
      </c>
      <c r="BM563" s="197" t="s">
        <v>607</v>
      </c>
    </row>
    <row r="564" spans="1:65" s="2" customFormat="1" ht="11.25">
      <c r="A564" s="34"/>
      <c r="B564" s="35"/>
      <c r="C564" s="36"/>
      <c r="D564" s="199" t="s">
        <v>127</v>
      </c>
      <c r="E564" s="36"/>
      <c r="F564" s="200" t="s">
        <v>606</v>
      </c>
      <c r="G564" s="36"/>
      <c r="H564" s="36"/>
      <c r="I564" s="201"/>
      <c r="J564" s="36"/>
      <c r="K564" s="36"/>
      <c r="L564" s="39"/>
      <c r="M564" s="202"/>
      <c r="N564" s="203"/>
      <c r="O564" s="71"/>
      <c r="P564" s="71"/>
      <c r="Q564" s="71"/>
      <c r="R564" s="71"/>
      <c r="S564" s="71"/>
      <c r="T564" s="72"/>
      <c r="U564" s="34"/>
      <c r="V564" s="34"/>
      <c r="W564" s="34"/>
      <c r="X564" s="34"/>
      <c r="Y564" s="34"/>
      <c r="Z564" s="34"/>
      <c r="AA564" s="34"/>
      <c r="AB564" s="34"/>
      <c r="AC564" s="34"/>
      <c r="AD564" s="34"/>
      <c r="AE564" s="34"/>
      <c r="AT564" s="17" t="s">
        <v>127</v>
      </c>
      <c r="AU564" s="17" t="s">
        <v>81</v>
      </c>
    </row>
    <row r="565" spans="1:65" s="13" customFormat="1" ht="11.25">
      <c r="B565" s="204"/>
      <c r="C565" s="205"/>
      <c r="D565" s="199" t="s">
        <v>128</v>
      </c>
      <c r="E565" s="206" t="s">
        <v>1</v>
      </c>
      <c r="F565" s="207" t="s">
        <v>305</v>
      </c>
      <c r="G565" s="205"/>
      <c r="H565" s="208">
        <v>50</v>
      </c>
      <c r="I565" s="209"/>
      <c r="J565" s="205"/>
      <c r="K565" s="205"/>
      <c r="L565" s="210"/>
      <c r="M565" s="211"/>
      <c r="N565" s="212"/>
      <c r="O565" s="212"/>
      <c r="P565" s="212"/>
      <c r="Q565" s="212"/>
      <c r="R565" s="212"/>
      <c r="S565" s="212"/>
      <c r="T565" s="213"/>
      <c r="AT565" s="214" t="s">
        <v>128</v>
      </c>
      <c r="AU565" s="214" t="s">
        <v>81</v>
      </c>
      <c r="AV565" s="13" t="s">
        <v>83</v>
      </c>
      <c r="AW565" s="13" t="s">
        <v>30</v>
      </c>
      <c r="AX565" s="13" t="s">
        <v>81</v>
      </c>
      <c r="AY565" s="214" t="s">
        <v>120</v>
      </c>
    </row>
    <row r="566" spans="1:65" s="2" customFormat="1" ht="14.45" customHeight="1">
      <c r="A566" s="34"/>
      <c r="B566" s="35"/>
      <c r="C566" s="228" t="s">
        <v>608</v>
      </c>
      <c r="D566" s="228" t="s">
        <v>159</v>
      </c>
      <c r="E566" s="229" t="s">
        <v>609</v>
      </c>
      <c r="F566" s="230" t="s">
        <v>610</v>
      </c>
      <c r="G566" s="231" t="s">
        <v>162</v>
      </c>
      <c r="H566" s="232">
        <v>50</v>
      </c>
      <c r="I566" s="233"/>
      <c r="J566" s="234">
        <f>ROUND(I566*H566,2)</f>
        <v>0</v>
      </c>
      <c r="K566" s="235"/>
      <c r="L566" s="236"/>
      <c r="M566" s="237" t="s">
        <v>1</v>
      </c>
      <c r="N566" s="238" t="s">
        <v>38</v>
      </c>
      <c r="O566" s="71"/>
      <c r="P566" s="195">
        <f>O566*H566</f>
        <v>0</v>
      </c>
      <c r="Q566" s="195">
        <v>0.17</v>
      </c>
      <c r="R566" s="195">
        <f>Q566*H566</f>
        <v>8.5</v>
      </c>
      <c r="S566" s="195">
        <v>0</v>
      </c>
      <c r="T566" s="196">
        <f>S566*H566</f>
        <v>0</v>
      </c>
      <c r="U566" s="34"/>
      <c r="V566" s="34"/>
      <c r="W566" s="34"/>
      <c r="X566" s="34"/>
      <c r="Y566" s="34"/>
      <c r="Z566" s="34"/>
      <c r="AA566" s="34"/>
      <c r="AB566" s="34"/>
      <c r="AC566" s="34"/>
      <c r="AD566" s="34"/>
      <c r="AE566" s="34"/>
      <c r="AR566" s="197" t="s">
        <v>158</v>
      </c>
      <c r="AT566" s="197" t="s">
        <v>159</v>
      </c>
      <c r="AU566" s="197" t="s">
        <v>81</v>
      </c>
      <c r="AY566" s="17" t="s">
        <v>120</v>
      </c>
      <c r="BE566" s="198">
        <f>IF(N566="základní",J566,0)</f>
        <v>0</v>
      </c>
      <c r="BF566" s="198">
        <f>IF(N566="snížená",J566,0)</f>
        <v>0</v>
      </c>
      <c r="BG566" s="198">
        <f>IF(N566="zákl. přenesená",J566,0)</f>
        <v>0</v>
      </c>
      <c r="BH566" s="198">
        <f>IF(N566="sníž. přenesená",J566,0)</f>
        <v>0</v>
      </c>
      <c r="BI566" s="198">
        <f>IF(N566="nulová",J566,0)</f>
        <v>0</v>
      </c>
      <c r="BJ566" s="17" t="s">
        <v>81</v>
      </c>
      <c r="BK566" s="198">
        <f>ROUND(I566*H566,2)</f>
        <v>0</v>
      </c>
      <c r="BL566" s="17" t="s">
        <v>125</v>
      </c>
      <c r="BM566" s="197" t="s">
        <v>611</v>
      </c>
    </row>
    <row r="567" spans="1:65" s="2" customFormat="1" ht="11.25">
      <c r="A567" s="34"/>
      <c r="B567" s="35"/>
      <c r="C567" s="36"/>
      <c r="D567" s="199" t="s">
        <v>127</v>
      </c>
      <c r="E567" s="36"/>
      <c r="F567" s="200" t="s">
        <v>610</v>
      </c>
      <c r="G567" s="36"/>
      <c r="H567" s="36"/>
      <c r="I567" s="201"/>
      <c r="J567" s="36"/>
      <c r="K567" s="36"/>
      <c r="L567" s="39"/>
      <c r="M567" s="202"/>
      <c r="N567" s="203"/>
      <c r="O567" s="71"/>
      <c r="P567" s="71"/>
      <c r="Q567" s="71"/>
      <c r="R567" s="71"/>
      <c r="S567" s="71"/>
      <c r="T567" s="72"/>
      <c r="U567" s="34"/>
      <c r="V567" s="34"/>
      <c r="W567" s="34"/>
      <c r="X567" s="34"/>
      <c r="Y567" s="34"/>
      <c r="Z567" s="34"/>
      <c r="AA567" s="34"/>
      <c r="AB567" s="34"/>
      <c r="AC567" s="34"/>
      <c r="AD567" s="34"/>
      <c r="AE567" s="34"/>
      <c r="AT567" s="17" t="s">
        <v>127</v>
      </c>
      <c r="AU567" s="17" t="s">
        <v>81</v>
      </c>
    </row>
    <row r="568" spans="1:65" s="13" customFormat="1" ht="11.25">
      <c r="B568" s="204"/>
      <c r="C568" s="205"/>
      <c r="D568" s="199" t="s">
        <v>128</v>
      </c>
      <c r="E568" s="206" t="s">
        <v>1</v>
      </c>
      <c r="F568" s="207" t="s">
        <v>305</v>
      </c>
      <c r="G568" s="205"/>
      <c r="H568" s="208">
        <v>50</v>
      </c>
      <c r="I568" s="209"/>
      <c r="J568" s="205"/>
      <c r="K568" s="205"/>
      <c r="L568" s="210"/>
      <c r="M568" s="211"/>
      <c r="N568" s="212"/>
      <c r="O568" s="212"/>
      <c r="P568" s="212"/>
      <c r="Q568" s="212"/>
      <c r="R568" s="212"/>
      <c r="S568" s="212"/>
      <c r="T568" s="213"/>
      <c r="AT568" s="214" t="s">
        <v>128</v>
      </c>
      <c r="AU568" s="214" t="s">
        <v>81</v>
      </c>
      <c r="AV568" s="13" t="s">
        <v>83</v>
      </c>
      <c r="AW568" s="13" t="s">
        <v>30</v>
      </c>
      <c r="AX568" s="13" t="s">
        <v>81</v>
      </c>
      <c r="AY568" s="214" t="s">
        <v>120</v>
      </c>
    </row>
    <row r="569" spans="1:65" s="2" customFormat="1" ht="14.45" customHeight="1">
      <c r="A569" s="34"/>
      <c r="B569" s="35"/>
      <c r="C569" s="185" t="s">
        <v>612</v>
      </c>
      <c r="D569" s="185" t="s">
        <v>121</v>
      </c>
      <c r="E569" s="186" t="s">
        <v>278</v>
      </c>
      <c r="F569" s="187" t="s">
        <v>279</v>
      </c>
      <c r="G569" s="188" t="s">
        <v>280</v>
      </c>
      <c r="H569" s="189">
        <v>25</v>
      </c>
      <c r="I569" s="190"/>
      <c r="J569" s="191">
        <f>ROUND(I569*H569,2)</f>
        <v>0</v>
      </c>
      <c r="K569" s="192"/>
      <c r="L569" s="39"/>
      <c r="M569" s="193" t="s">
        <v>1</v>
      </c>
      <c r="N569" s="194" t="s">
        <v>38</v>
      </c>
      <c r="O569" s="71"/>
      <c r="P569" s="195">
        <f>O569*H569</f>
        <v>0</v>
      </c>
      <c r="Q569" s="195">
        <v>0</v>
      </c>
      <c r="R569" s="195">
        <f>Q569*H569</f>
        <v>0</v>
      </c>
      <c r="S569" s="195">
        <v>0</v>
      </c>
      <c r="T569" s="196">
        <f>S569*H569</f>
        <v>0</v>
      </c>
      <c r="U569" s="34"/>
      <c r="V569" s="34"/>
      <c r="W569" s="34"/>
      <c r="X569" s="34"/>
      <c r="Y569" s="34"/>
      <c r="Z569" s="34"/>
      <c r="AA569" s="34"/>
      <c r="AB569" s="34"/>
      <c r="AC569" s="34"/>
      <c r="AD569" s="34"/>
      <c r="AE569" s="34"/>
      <c r="AR569" s="197" t="s">
        <v>125</v>
      </c>
      <c r="AT569" s="197" t="s">
        <v>121</v>
      </c>
      <c r="AU569" s="197" t="s">
        <v>81</v>
      </c>
      <c r="AY569" s="17" t="s">
        <v>120</v>
      </c>
      <c r="BE569" s="198">
        <f>IF(N569="základní",J569,0)</f>
        <v>0</v>
      </c>
      <c r="BF569" s="198">
        <f>IF(N569="snížená",J569,0)</f>
        <v>0</v>
      </c>
      <c r="BG569" s="198">
        <f>IF(N569="zákl. přenesená",J569,0)</f>
        <v>0</v>
      </c>
      <c r="BH569" s="198">
        <f>IF(N569="sníž. přenesená",J569,0)</f>
        <v>0</v>
      </c>
      <c r="BI569" s="198">
        <f>IF(N569="nulová",J569,0)</f>
        <v>0</v>
      </c>
      <c r="BJ569" s="17" t="s">
        <v>81</v>
      </c>
      <c r="BK569" s="198">
        <f>ROUND(I569*H569,2)</f>
        <v>0</v>
      </c>
      <c r="BL569" s="17" t="s">
        <v>125</v>
      </c>
      <c r="BM569" s="197" t="s">
        <v>613</v>
      </c>
    </row>
    <row r="570" spans="1:65" s="2" customFormat="1" ht="11.25">
      <c r="A570" s="34"/>
      <c r="B570" s="35"/>
      <c r="C570" s="36"/>
      <c r="D570" s="199" t="s">
        <v>127</v>
      </c>
      <c r="E570" s="36"/>
      <c r="F570" s="200" t="s">
        <v>279</v>
      </c>
      <c r="G570" s="36"/>
      <c r="H570" s="36"/>
      <c r="I570" s="201"/>
      <c r="J570" s="36"/>
      <c r="K570" s="36"/>
      <c r="L570" s="39"/>
      <c r="M570" s="202"/>
      <c r="N570" s="203"/>
      <c r="O570" s="71"/>
      <c r="P570" s="71"/>
      <c r="Q570" s="71"/>
      <c r="R570" s="71"/>
      <c r="S570" s="71"/>
      <c r="T570" s="72"/>
      <c r="U570" s="34"/>
      <c r="V570" s="34"/>
      <c r="W570" s="34"/>
      <c r="X570" s="34"/>
      <c r="Y570" s="34"/>
      <c r="Z570" s="34"/>
      <c r="AA570" s="34"/>
      <c r="AB570" s="34"/>
      <c r="AC570" s="34"/>
      <c r="AD570" s="34"/>
      <c r="AE570" s="34"/>
      <c r="AT570" s="17" t="s">
        <v>127</v>
      </c>
      <c r="AU570" s="17" t="s">
        <v>81</v>
      </c>
    </row>
    <row r="571" spans="1:65" s="13" customFormat="1" ht="11.25">
      <c r="B571" s="204"/>
      <c r="C571" s="205"/>
      <c r="D571" s="199" t="s">
        <v>128</v>
      </c>
      <c r="E571" s="206" t="s">
        <v>1</v>
      </c>
      <c r="F571" s="207" t="s">
        <v>614</v>
      </c>
      <c r="G571" s="205"/>
      <c r="H571" s="208">
        <v>25</v>
      </c>
      <c r="I571" s="209"/>
      <c r="J571" s="205"/>
      <c r="K571" s="205"/>
      <c r="L571" s="210"/>
      <c r="M571" s="211"/>
      <c r="N571" s="212"/>
      <c r="O571" s="212"/>
      <c r="P571" s="212"/>
      <c r="Q571" s="212"/>
      <c r="R571" s="212"/>
      <c r="S571" s="212"/>
      <c r="T571" s="213"/>
      <c r="AT571" s="214" t="s">
        <v>128</v>
      </c>
      <c r="AU571" s="214" t="s">
        <v>81</v>
      </c>
      <c r="AV571" s="13" t="s">
        <v>83</v>
      </c>
      <c r="AW571" s="13" t="s">
        <v>30</v>
      </c>
      <c r="AX571" s="13" t="s">
        <v>81</v>
      </c>
      <c r="AY571" s="214" t="s">
        <v>120</v>
      </c>
    </row>
    <row r="572" spans="1:65" s="2" customFormat="1" ht="14.45" customHeight="1">
      <c r="A572" s="34"/>
      <c r="B572" s="35"/>
      <c r="C572" s="228" t="s">
        <v>615</v>
      </c>
      <c r="D572" s="228" t="s">
        <v>159</v>
      </c>
      <c r="E572" s="229" t="s">
        <v>294</v>
      </c>
      <c r="F572" s="230" t="s">
        <v>295</v>
      </c>
      <c r="G572" s="231" t="s">
        <v>280</v>
      </c>
      <c r="H572" s="232">
        <v>15</v>
      </c>
      <c r="I572" s="233"/>
      <c r="J572" s="234">
        <f>ROUND(I572*H572,2)</f>
        <v>0</v>
      </c>
      <c r="K572" s="235"/>
      <c r="L572" s="236"/>
      <c r="M572" s="237" t="s">
        <v>1</v>
      </c>
      <c r="N572" s="238" t="s">
        <v>38</v>
      </c>
      <c r="O572" s="71"/>
      <c r="P572" s="195">
        <f>O572*H572</f>
        <v>0</v>
      </c>
      <c r="Q572" s="195">
        <v>2.234</v>
      </c>
      <c r="R572" s="195">
        <f>Q572*H572</f>
        <v>33.51</v>
      </c>
      <c r="S572" s="195">
        <v>0</v>
      </c>
      <c r="T572" s="196">
        <f>S572*H572</f>
        <v>0</v>
      </c>
      <c r="U572" s="34"/>
      <c r="V572" s="34"/>
      <c r="W572" s="34"/>
      <c r="X572" s="34"/>
      <c r="Y572" s="34"/>
      <c r="Z572" s="34"/>
      <c r="AA572" s="34"/>
      <c r="AB572" s="34"/>
      <c r="AC572" s="34"/>
      <c r="AD572" s="34"/>
      <c r="AE572" s="34"/>
      <c r="AR572" s="197" t="s">
        <v>158</v>
      </c>
      <c r="AT572" s="197" t="s">
        <v>159</v>
      </c>
      <c r="AU572" s="197" t="s">
        <v>81</v>
      </c>
      <c r="AY572" s="17" t="s">
        <v>120</v>
      </c>
      <c r="BE572" s="198">
        <f>IF(N572="základní",J572,0)</f>
        <v>0</v>
      </c>
      <c r="BF572" s="198">
        <f>IF(N572="snížená",J572,0)</f>
        <v>0</v>
      </c>
      <c r="BG572" s="198">
        <f>IF(N572="zákl. přenesená",J572,0)</f>
        <v>0</v>
      </c>
      <c r="BH572" s="198">
        <f>IF(N572="sníž. přenesená",J572,0)</f>
        <v>0</v>
      </c>
      <c r="BI572" s="198">
        <f>IF(N572="nulová",J572,0)</f>
        <v>0</v>
      </c>
      <c r="BJ572" s="17" t="s">
        <v>81</v>
      </c>
      <c r="BK572" s="198">
        <f>ROUND(I572*H572,2)</f>
        <v>0</v>
      </c>
      <c r="BL572" s="17" t="s">
        <v>125</v>
      </c>
      <c r="BM572" s="197" t="s">
        <v>616</v>
      </c>
    </row>
    <row r="573" spans="1:65" s="2" customFormat="1" ht="11.25">
      <c r="A573" s="34"/>
      <c r="B573" s="35"/>
      <c r="C573" s="36"/>
      <c r="D573" s="199" t="s">
        <v>127</v>
      </c>
      <c r="E573" s="36"/>
      <c r="F573" s="200" t="s">
        <v>295</v>
      </c>
      <c r="G573" s="36"/>
      <c r="H573" s="36"/>
      <c r="I573" s="201"/>
      <c r="J573" s="36"/>
      <c r="K573" s="36"/>
      <c r="L573" s="39"/>
      <c r="M573" s="202"/>
      <c r="N573" s="203"/>
      <c r="O573" s="71"/>
      <c r="P573" s="71"/>
      <c r="Q573" s="71"/>
      <c r="R573" s="71"/>
      <c r="S573" s="71"/>
      <c r="T573" s="72"/>
      <c r="U573" s="34"/>
      <c r="V573" s="34"/>
      <c r="W573" s="34"/>
      <c r="X573" s="34"/>
      <c r="Y573" s="34"/>
      <c r="Z573" s="34"/>
      <c r="AA573" s="34"/>
      <c r="AB573" s="34"/>
      <c r="AC573" s="34"/>
      <c r="AD573" s="34"/>
      <c r="AE573" s="34"/>
      <c r="AT573" s="17" t="s">
        <v>127</v>
      </c>
      <c r="AU573" s="17" t="s">
        <v>81</v>
      </c>
    </row>
    <row r="574" spans="1:65" s="13" customFormat="1" ht="11.25">
      <c r="B574" s="204"/>
      <c r="C574" s="205"/>
      <c r="D574" s="199" t="s">
        <v>128</v>
      </c>
      <c r="E574" s="206" t="s">
        <v>1</v>
      </c>
      <c r="F574" s="207" t="s">
        <v>617</v>
      </c>
      <c r="G574" s="205"/>
      <c r="H574" s="208">
        <v>15</v>
      </c>
      <c r="I574" s="209"/>
      <c r="J574" s="205"/>
      <c r="K574" s="205"/>
      <c r="L574" s="210"/>
      <c r="M574" s="211"/>
      <c r="N574" s="212"/>
      <c r="O574" s="212"/>
      <c r="P574" s="212"/>
      <c r="Q574" s="212"/>
      <c r="R574" s="212"/>
      <c r="S574" s="212"/>
      <c r="T574" s="213"/>
      <c r="AT574" s="214" t="s">
        <v>128</v>
      </c>
      <c r="AU574" s="214" t="s">
        <v>81</v>
      </c>
      <c r="AV574" s="13" t="s">
        <v>83</v>
      </c>
      <c r="AW574" s="13" t="s">
        <v>30</v>
      </c>
      <c r="AX574" s="13" t="s">
        <v>81</v>
      </c>
      <c r="AY574" s="214" t="s">
        <v>120</v>
      </c>
    </row>
    <row r="575" spans="1:65" s="2" customFormat="1" ht="14.45" customHeight="1">
      <c r="A575" s="34"/>
      <c r="B575" s="35"/>
      <c r="C575" s="185" t="s">
        <v>618</v>
      </c>
      <c r="D575" s="185" t="s">
        <v>121</v>
      </c>
      <c r="E575" s="186" t="s">
        <v>619</v>
      </c>
      <c r="F575" s="187" t="s">
        <v>620</v>
      </c>
      <c r="G575" s="188" t="s">
        <v>214</v>
      </c>
      <c r="H575" s="189">
        <v>111.44</v>
      </c>
      <c r="I575" s="190"/>
      <c r="J575" s="191">
        <f>ROUND(I575*H575,2)</f>
        <v>0</v>
      </c>
      <c r="K575" s="192"/>
      <c r="L575" s="39"/>
      <c r="M575" s="193" t="s">
        <v>1</v>
      </c>
      <c r="N575" s="194" t="s">
        <v>38</v>
      </c>
      <c r="O575" s="71"/>
      <c r="P575" s="195">
        <f>O575*H575</f>
        <v>0</v>
      </c>
      <c r="Q575" s="195">
        <v>0</v>
      </c>
      <c r="R575" s="195">
        <f>Q575*H575</f>
        <v>0</v>
      </c>
      <c r="S575" s="195">
        <v>0</v>
      </c>
      <c r="T575" s="196">
        <f>S575*H575</f>
        <v>0</v>
      </c>
      <c r="U575" s="34"/>
      <c r="V575" s="34"/>
      <c r="W575" s="34"/>
      <c r="X575" s="34"/>
      <c r="Y575" s="34"/>
      <c r="Z575" s="34"/>
      <c r="AA575" s="34"/>
      <c r="AB575" s="34"/>
      <c r="AC575" s="34"/>
      <c r="AD575" s="34"/>
      <c r="AE575" s="34"/>
      <c r="AR575" s="197" t="s">
        <v>125</v>
      </c>
      <c r="AT575" s="197" t="s">
        <v>121</v>
      </c>
      <c r="AU575" s="197" t="s">
        <v>81</v>
      </c>
      <c r="AY575" s="17" t="s">
        <v>120</v>
      </c>
      <c r="BE575" s="198">
        <f>IF(N575="základní",J575,0)</f>
        <v>0</v>
      </c>
      <c r="BF575" s="198">
        <f>IF(N575="snížená",J575,0)</f>
        <v>0</v>
      </c>
      <c r="BG575" s="198">
        <f>IF(N575="zákl. přenesená",J575,0)</f>
        <v>0</v>
      </c>
      <c r="BH575" s="198">
        <f>IF(N575="sníž. přenesená",J575,0)</f>
        <v>0</v>
      </c>
      <c r="BI575" s="198">
        <f>IF(N575="nulová",J575,0)</f>
        <v>0</v>
      </c>
      <c r="BJ575" s="17" t="s">
        <v>81</v>
      </c>
      <c r="BK575" s="198">
        <f>ROUND(I575*H575,2)</f>
        <v>0</v>
      </c>
      <c r="BL575" s="17" t="s">
        <v>125</v>
      </c>
      <c r="BM575" s="197" t="s">
        <v>621</v>
      </c>
    </row>
    <row r="576" spans="1:65" s="2" customFormat="1" ht="11.25">
      <c r="A576" s="34"/>
      <c r="B576" s="35"/>
      <c r="C576" s="36"/>
      <c r="D576" s="199" t="s">
        <v>127</v>
      </c>
      <c r="E576" s="36"/>
      <c r="F576" s="200" t="s">
        <v>620</v>
      </c>
      <c r="G576" s="36"/>
      <c r="H576" s="36"/>
      <c r="I576" s="201"/>
      <c r="J576" s="36"/>
      <c r="K576" s="36"/>
      <c r="L576" s="39"/>
      <c r="M576" s="202"/>
      <c r="N576" s="203"/>
      <c r="O576" s="71"/>
      <c r="P576" s="71"/>
      <c r="Q576" s="71"/>
      <c r="R576" s="71"/>
      <c r="S576" s="71"/>
      <c r="T576" s="72"/>
      <c r="U576" s="34"/>
      <c r="V576" s="34"/>
      <c r="W576" s="34"/>
      <c r="X576" s="34"/>
      <c r="Y576" s="34"/>
      <c r="Z576" s="34"/>
      <c r="AA576" s="34"/>
      <c r="AB576" s="34"/>
      <c r="AC576" s="34"/>
      <c r="AD576" s="34"/>
      <c r="AE576" s="34"/>
      <c r="AT576" s="17" t="s">
        <v>127</v>
      </c>
      <c r="AU576" s="17" t="s">
        <v>81</v>
      </c>
    </row>
    <row r="577" spans="1:65" s="13" customFormat="1" ht="11.25">
      <c r="B577" s="204"/>
      <c r="C577" s="205"/>
      <c r="D577" s="199" t="s">
        <v>128</v>
      </c>
      <c r="E577" s="206" t="s">
        <v>1</v>
      </c>
      <c r="F577" s="207" t="s">
        <v>622</v>
      </c>
      <c r="G577" s="205"/>
      <c r="H577" s="208">
        <v>111.44</v>
      </c>
      <c r="I577" s="209"/>
      <c r="J577" s="205"/>
      <c r="K577" s="205"/>
      <c r="L577" s="210"/>
      <c r="M577" s="211"/>
      <c r="N577" s="212"/>
      <c r="O577" s="212"/>
      <c r="P577" s="212"/>
      <c r="Q577" s="212"/>
      <c r="R577" s="212"/>
      <c r="S577" s="212"/>
      <c r="T577" s="213"/>
      <c r="AT577" s="214" t="s">
        <v>128</v>
      </c>
      <c r="AU577" s="214" t="s">
        <v>81</v>
      </c>
      <c r="AV577" s="13" t="s">
        <v>83</v>
      </c>
      <c r="AW577" s="13" t="s">
        <v>30</v>
      </c>
      <c r="AX577" s="13" t="s">
        <v>81</v>
      </c>
      <c r="AY577" s="214" t="s">
        <v>120</v>
      </c>
    </row>
    <row r="578" spans="1:65" s="12" customFormat="1" ht="25.9" customHeight="1">
      <c r="B578" s="171"/>
      <c r="C578" s="172"/>
      <c r="D578" s="173" t="s">
        <v>72</v>
      </c>
      <c r="E578" s="174" t="s">
        <v>623</v>
      </c>
      <c r="F578" s="174" t="s">
        <v>624</v>
      </c>
      <c r="G578" s="172"/>
      <c r="H578" s="172"/>
      <c r="I578" s="175"/>
      <c r="J578" s="176">
        <f>BK578</f>
        <v>0</v>
      </c>
      <c r="K578" s="172"/>
      <c r="L578" s="177"/>
      <c r="M578" s="178"/>
      <c r="N578" s="179"/>
      <c r="O578" s="179"/>
      <c r="P578" s="180">
        <v>0</v>
      </c>
      <c r="Q578" s="179"/>
      <c r="R578" s="180">
        <v>0</v>
      </c>
      <c r="S578" s="179"/>
      <c r="T578" s="181">
        <v>0</v>
      </c>
      <c r="AR578" s="182" t="s">
        <v>125</v>
      </c>
      <c r="AT578" s="183" t="s">
        <v>72</v>
      </c>
      <c r="AU578" s="183" t="s">
        <v>73</v>
      </c>
      <c r="AY578" s="182" t="s">
        <v>120</v>
      </c>
      <c r="BK578" s="184">
        <v>0</v>
      </c>
    </row>
    <row r="579" spans="1:65" s="12" customFormat="1" ht="25.9" customHeight="1">
      <c r="B579" s="171"/>
      <c r="C579" s="172"/>
      <c r="D579" s="173" t="s">
        <v>72</v>
      </c>
      <c r="E579" s="174" t="s">
        <v>88</v>
      </c>
      <c r="F579" s="174" t="s">
        <v>625</v>
      </c>
      <c r="G579" s="172"/>
      <c r="H579" s="172"/>
      <c r="I579" s="175"/>
      <c r="J579" s="176">
        <f>BK579</f>
        <v>0</v>
      </c>
      <c r="K579" s="172"/>
      <c r="L579" s="177"/>
      <c r="M579" s="178"/>
      <c r="N579" s="179"/>
      <c r="O579" s="179"/>
      <c r="P579" s="180">
        <f>SUM(P580:P671)</f>
        <v>0</v>
      </c>
      <c r="Q579" s="179"/>
      <c r="R579" s="180">
        <f>SUM(R580:R671)</f>
        <v>0</v>
      </c>
      <c r="S579" s="179"/>
      <c r="T579" s="181">
        <f>SUM(T580:T671)</f>
        <v>0</v>
      </c>
      <c r="AR579" s="182" t="s">
        <v>141</v>
      </c>
      <c r="AT579" s="183" t="s">
        <v>72</v>
      </c>
      <c r="AU579" s="183" t="s">
        <v>73</v>
      </c>
      <c r="AY579" s="182" t="s">
        <v>120</v>
      </c>
      <c r="BK579" s="184">
        <f>SUM(BK580:BK671)</f>
        <v>0</v>
      </c>
    </row>
    <row r="580" spans="1:65" s="2" customFormat="1" ht="49.15" customHeight="1">
      <c r="A580" s="34"/>
      <c r="B580" s="35"/>
      <c r="C580" s="185" t="s">
        <v>626</v>
      </c>
      <c r="D580" s="185" t="s">
        <v>121</v>
      </c>
      <c r="E580" s="186" t="s">
        <v>627</v>
      </c>
      <c r="F580" s="187" t="s">
        <v>628</v>
      </c>
      <c r="G580" s="188" t="s">
        <v>214</v>
      </c>
      <c r="H580" s="189">
        <v>2768.701</v>
      </c>
      <c r="I580" s="190"/>
      <c r="J580" s="191">
        <f>ROUND(I580*H580,2)</f>
        <v>0</v>
      </c>
      <c r="K580" s="192"/>
      <c r="L580" s="39"/>
      <c r="M580" s="193" t="s">
        <v>1</v>
      </c>
      <c r="N580" s="194" t="s">
        <v>38</v>
      </c>
      <c r="O580" s="71"/>
      <c r="P580" s="195">
        <f>O580*H580</f>
        <v>0</v>
      </c>
      <c r="Q580" s="195">
        <v>0</v>
      </c>
      <c r="R580" s="195">
        <f>Q580*H580</f>
        <v>0</v>
      </c>
      <c r="S580" s="195">
        <v>0</v>
      </c>
      <c r="T580" s="196">
        <f>S580*H580</f>
        <v>0</v>
      </c>
      <c r="U580" s="34"/>
      <c r="V580" s="34"/>
      <c r="W580" s="34"/>
      <c r="X580" s="34"/>
      <c r="Y580" s="34"/>
      <c r="Z580" s="34"/>
      <c r="AA580" s="34"/>
      <c r="AB580" s="34"/>
      <c r="AC580" s="34"/>
      <c r="AD580" s="34"/>
      <c r="AE580" s="34"/>
      <c r="AR580" s="197" t="s">
        <v>629</v>
      </c>
      <c r="AT580" s="197" t="s">
        <v>121</v>
      </c>
      <c r="AU580" s="197" t="s">
        <v>81</v>
      </c>
      <c r="AY580" s="17" t="s">
        <v>120</v>
      </c>
      <c r="BE580" s="198">
        <f>IF(N580="základní",J580,0)</f>
        <v>0</v>
      </c>
      <c r="BF580" s="198">
        <f>IF(N580="snížená",J580,0)</f>
        <v>0</v>
      </c>
      <c r="BG580" s="198">
        <f>IF(N580="zákl. přenesená",J580,0)</f>
        <v>0</v>
      </c>
      <c r="BH580" s="198">
        <f>IF(N580="sníž. přenesená",J580,0)</f>
        <v>0</v>
      </c>
      <c r="BI580" s="198">
        <f>IF(N580="nulová",J580,0)</f>
        <v>0</v>
      </c>
      <c r="BJ580" s="17" t="s">
        <v>81</v>
      </c>
      <c r="BK580" s="198">
        <f>ROUND(I580*H580,2)</f>
        <v>0</v>
      </c>
      <c r="BL580" s="17" t="s">
        <v>629</v>
      </c>
      <c r="BM580" s="197" t="s">
        <v>630</v>
      </c>
    </row>
    <row r="581" spans="1:65" s="2" customFormat="1" ht="29.25">
      <c r="A581" s="34"/>
      <c r="B581" s="35"/>
      <c r="C581" s="36"/>
      <c r="D581" s="199" t="s">
        <v>127</v>
      </c>
      <c r="E581" s="36"/>
      <c r="F581" s="200" t="s">
        <v>628</v>
      </c>
      <c r="G581" s="36"/>
      <c r="H581" s="36"/>
      <c r="I581" s="201"/>
      <c r="J581" s="36"/>
      <c r="K581" s="36"/>
      <c r="L581" s="39"/>
      <c r="M581" s="202"/>
      <c r="N581" s="203"/>
      <c r="O581" s="71"/>
      <c r="P581" s="71"/>
      <c r="Q581" s="71"/>
      <c r="R581" s="71"/>
      <c r="S581" s="71"/>
      <c r="T581" s="72"/>
      <c r="U581" s="34"/>
      <c r="V581" s="34"/>
      <c r="W581" s="34"/>
      <c r="X581" s="34"/>
      <c r="Y581" s="34"/>
      <c r="Z581" s="34"/>
      <c r="AA581" s="34"/>
      <c r="AB581" s="34"/>
      <c r="AC581" s="34"/>
      <c r="AD581" s="34"/>
      <c r="AE581" s="34"/>
      <c r="AT581" s="17" t="s">
        <v>127</v>
      </c>
      <c r="AU581" s="17" t="s">
        <v>81</v>
      </c>
    </row>
    <row r="582" spans="1:65" s="15" customFormat="1" ht="11.25">
      <c r="B582" s="239"/>
      <c r="C582" s="240"/>
      <c r="D582" s="199" t="s">
        <v>128</v>
      </c>
      <c r="E582" s="241" t="s">
        <v>1</v>
      </c>
      <c r="F582" s="242" t="s">
        <v>631</v>
      </c>
      <c r="G582" s="240"/>
      <c r="H582" s="241" t="s">
        <v>1</v>
      </c>
      <c r="I582" s="243"/>
      <c r="J582" s="240"/>
      <c r="K582" s="240"/>
      <c r="L582" s="244"/>
      <c r="M582" s="245"/>
      <c r="N582" s="246"/>
      <c r="O582" s="246"/>
      <c r="P582" s="246"/>
      <c r="Q582" s="246"/>
      <c r="R582" s="246"/>
      <c r="S582" s="246"/>
      <c r="T582" s="247"/>
      <c r="AT582" s="248" t="s">
        <v>128</v>
      </c>
      <c r="AU582" s="248" t="s">
        <v>81</v>
      </c>
      <c r="AV582" s="15" t="s">
        <v>81</v>
      </c>
      <c r="AW582" s="15" t="s">
        <v>30</v>
      </c>
      <c r="AX582" s="15" t="s">
        <v>73</v>
      </c>
      <c r="AY582" s="248" t="s">
        <v>120</v>
      </c>
    </row>
    <row r="583" spans="1:65" s="13" customFormat="1" ht="11.25">
      <c r="B583" s="204"/>
      <c r="C583" s="205"/>
      <c r="D583" s="199" t="s">
        <v>128</v>
      </c>
      <c r="E583" s="206" t="s">
        <v>1</v>
      </c>
      <c r="F583" s="207" t="s">
        <v>632</v>
      </c>
      <c r="G583" s="205"/>
      <c r="H583" s="208">
        <v>44.430999999999997</v>
      </c>
      <c r="I583" s="209"/>
      <c r="J583" s="205"/>
      <c r="K583" s="205"/>
      <c r="L583" s="210"/>
      <c r="M583" s="211"/>
      <c r="N583" s="212"/>
      <c r="O583" s="212"/>
      <c r="P583" s="212"/>
      <c r="Q583" s="212"/>
      <c r="R583" s="212"/>
      <c r="S583" s="212"/>
      <c r="T583" s="213"/>
      <c r="AT583" s="214" t="s">
        <v>128</v>
      </c>
      <c r="AU583" s="214" t="s">
        <v>81</v>
      </c>
      <c r="AV583" s="13" t="s">
        <v>83</v>
      </c>
      <c r="AW583" s="13" t="s">
        <v>30</v>
      </c>
      <c r="AX583" s="13" t="s">
        <v>73</v>
      </c>
      <c r="AY583" s="214" t="s">
        <v>120</v>
      </c>
    </row>
    <row r="584" spans="1:65" s="15" customFormat="1" ht="11.25">
      <c r="B584" s="239"/>
      <c r="C584" s="240"/>
      <c r="D584" s="199" t="s">
        <v>128</v>
      </c>
      <c r="E584" s="241" t="s">
        <v>1</v>
      </c>
      <c r="F584" s="242" t="s">
        <v>633</v>
      </c>
      <c r="G584" s="240"/>
      <c r="H584" s="241" t="s">
        <v>1</v>
      </c>
      <c r="I584" s="243"/>
      <c r="J584" s="240"/>
      <c r="K584" s="240"/>
      <c r="L584" s="244"/>
      <c r="M584" s="245"/>
      <c r="N584" s="246"/>
      <c r="O584" s="246"/>
      <c r="P584" s="246"/>
      <c r="Q584" s="246"/>
      <c r="R584" s="246"/>
      <c r="S584" s="246"/>
      <c r="T584" s="247"/>
      <c r="AT584" s="248" t="s">
        <v>128</v>
      </c>
      <c r="AU584" s="248" t="s">
        <v>81</v>
      </c>
      <c r="AV584" s="15" t="s">
        <v>81</v>
      </c>
      <c r="AW584" s="15" t="s">
        <v>30</v>
      </c>
      <c r="AX584" s="15" t="s">
        <v>73</v>
      </c>
      <c r="AY584" s="248" t="s">
        <v>120</v>
      </c>
    </row>
    <row r="585" spans="1:65" s="13" customFormat="1" ht="11.25">
      <c r="B585" s="204"/>
      <c r="C585" s="205"/>
      <c r="D585" s="199" t="s">
        <v>128</v>
      </c>
      <c r="E585" s="206" t="s">
        <v>1</v>
      </c>
      <c r="F585" s="207" t="s">
        <v>634</v>
      </c>
      <c r="G585" s="205"/>
      <c r="H585" s="208">
        <v>11.25</v>
      </c>
      <c r="I585" s="209"/>
      <c r="J585" s="205"/>
      <c r="K585" s="205"/>
      <c r="L585" s="210"/>
      <c r="M585" s="211"/>
      <c r="N585" s="212"/>
      <c r="O585" s="212"/>
      <c r="P585" s="212"/>
      <c r="Q585" s="212"/>
      <c r="R585" s="212"/>
      <c r="S585" s="212"/>
      <c r="T585" s="213"/>
      <c r="AT585" s="214" t="s">
        <v>128</v>
      </c>
      <c r="AU585" s="214" t="s">
        <v>81</v>
      </c>
      <c r="AV585" s="13" t="s">
        <v>83</v>
      </c>
      <c r="AW585" s="13" t="s">
        <v>30</v>
      </c>
      <c r="AX585" s="13" t="s">
        <v>73</v>
      </c>
      <c r="AY585" s="214" t="s">
        <v>120</v>
      </c>
    </row>
    <row r="586" spans="1:65" s="15" customFormat="1" ht="11.25">
      <c r="B586" s="239"/>
      <c r="C586" s="240"/>
      <c r="D586" s="199" t="s">
        <v>128</v>
      </c>
      <c r="E586" s="241" t="s">
        <v>1</v>
      </c>
      <c r="F586" s="242" t="s">
        <v>635</v>
      </c>
      <c r="G586" s="240"/>
      <c r="H586" s="241" t="s">
        <v>1</v>
      </c>
      <c r="I586" s="243"/>
      <c r="J586" s="240"/>
      <c r="K586" s="240"/>
      <c r="L586" s="244"/>
      <c r="M586" s="245"/>
      <c r="N586" s="246"/>
      <c r="O586" s="246"/>
      <c r="P586" s="246"/>
      <c r="Q586" s="246"/>
      <c r="R586" s="246"/>
      <c r="S586" s="246"/>
      <c r="T586" s="247"/>
      <c r="AT586" s="248" t="s">
        <v>128</v>
      </c>
      <c r="AU586" s="248" t="s">
        <v>81</v>
      </c>
      <c r="AV586" s="15" t="s">
        <v>81</v>
      </c>
      <c r="AW586" s="15" t="s">
        <v>30</v>
      </c>
      <c r="AX586" s="15" t="s">
        <v>73</v>
      </c>
      <c r="AY586" s="248" t="s">
        <v>120</v>
      </c>
    </row>
    <row r="587" spans="1:65" s="13" customFormat="1" ht="11.25">
      <c r="B587" s="204"/>
      <c r="C587" s="205"/>
      <c r="D587" s="199" t="s">
        <v>128</v>
      </c>
      <c r="E587" s="206" t="s">
        <v>1</v>
      </c>
      <c r="F587" s="207" t="s">
        <v>636</v>
      </c>
      <c r="G587" s="205"/>
      <c r="H587" s="208">
        <v>2713.02</v>
      </c>
      <c r="I587" s="209"/>
      <c r="J587" s="205"/>
      <c r="K587" s="205"/>
      <c r="L587" s="210"/>
      <c r="M587" s="211"/>
      <c r="N587" s="212"/>
      <c r="O587" s="212"/>
      <c r="P587" s="212"/>
      <c r="Q587" s="212"/>
      <c r="R587" s="212"/>
      <c r="S587" s="212"/>
      <c r="T587" s="213"/>
      <c r="AT587" s="214" t="s">
        <v>128</v>
      </c>
      <c r="AU587" s="214" t="s">
        <v>81</v>
      </c>
      <c r="AV587" s="13" t="s">
        <v>83</v>
      </c>
      <c r="AW587" s="13" t="s">
        <v>30</v>
      </c>
      <c r="AX587" s="13" t="s">
        <v>73</v>
      </c>
      <c r="AY587" s="214" t="s">
        <v>120</v>
      </c>
    </row>
    <row r="588" spans="1:65" s="14" customFormat="1" ht="11.25">
      <c r="B588" s="215"/>
      <c r="C588" s="216"/>
      <c r="D588" s="199" t="s">
        <v>128</v>
      </c>
      <c r="E588" s="217" t="s">
        <v>1</v>
      </c>
      <c r="F588" s="218" t="s">
        <v>130</v>
      </c>
      <c r="G588" s="216"/>
      <c r="H588" s="219">
        <v>2768.701</v>
      </c>
      <c r="I588" s="220"/>
      <c r="J588" s="216"/>
      <c r="K588" s="216"/>
      <c r="L588" s="221"/>
      <c r="M588" s="222"/>
      <c r="N588" s="223"/>
      <c r="O588" s="223"/>
      <c r="P588" s="223"/>
      <c r="Q588" s="223"/>
      <c r="R588" s="223"/>
      <c r="S588" s="223"/>
      <c r="T588" s="224"/>
      <c r="AT588" s="225" t="s">
        <v>128</v>
      </c>
      <c r="AU588" s="225" t="s">
        <v>81</v>
      </c>
      <c r="AV588" s="14" t="s">
        <v>125</v>
      </c>
      <c r="AW588" s="14" t="s">
        <v>30</v>
      </c>
      <c r="AX588" s="14" t="s">
        <v>81</v>
      </c>
      <c r="AY588" s="225" t="s">
        <v>120</v>
      </c>
    </row>
    <row r="589" spans="1:65" s="2" customFormat="1" ht="62.65" customHeight="1">
      <c r="A589" s="34"/>
      <c r="B589" s="35"/>
      <c r="C589" s="185" t="s">
        <v>637</v>
      </c>
      <c r="D589" s="185" t="s">
        <v>121</v>
      </c>
      <c r="E589" s="186" t="s">
        <v>638</v>
      </c>
      <c r="F589" s="187" t="s">
        <v>639</v>
      </c>
      <c r="G589" s="188" t="s">
        <v>214</v>
      </c>
      <c r="H589" s="189">
        <v>54</v>
      </c>
      <c r="I589" s="190"/>
      <c r="J589" s="191">
        <f>ROUND(I589*H589,2)</f>
        <v>0</v>
      </c>
      <c r="K589" s="192"/>
      <c r="L589" s="39"/>
      <c r="M589" s="193" t="s">
        <v>1</v>
      </c>
      <c r="N589" s="194" t="s">
        <v>38</v>
      </c>
      <c r="O589" s="71"/>
      <c r="P589" s="195">
        <f>O589*H589</f>
        <v>0</v>
      </c>
      <c r="Q589" s="195">
        <v>0</v>
      </c>
      <c r="R589" s="195">
        <f>Q589*H589</f>
        <v>0</v>
      </c>
      <c r="S589" s="195">
        <v>0</v>
      </c>
      <c r="T589" s="196">
        <f>S589*H589</f>
        <v>0</v>
      </c>
      <c r="U589" s="34"/>
      <c r="V589" s="34"/>
      <c r="W589" s="34"/>
      <c r="X589" s="34"/>
      <c r="Y589" s="34"/>
      <c r="Z589" s="34"/>
      <c r="AA589" s="34"/>
      <c r="AB589" s="34"/>
      <c r="AC589" s="34"/>
      <c r="AD589" s="34"/>
      <c r="AE589" s="34"/>
      <c r="AR589" s="197" t="s">
        <v>629</v>
      </c>
      <c r="AT589" s="197" t="s">
        <v>121</v>
      </c>
      <c r="AU589" s="197" t="s">
        <v>81</v>
      </c>
      <c r="AY589" s="17" t="s">
        <v>120</v>
      </c>
      <c r="BE589" s="198">
        <f>IF(N589="základní",J589,0)</f>
        <v>0</v>
      </c>
      <c r="BF589" s="198">
        <f>IF(N589="snížená",J589,0)</f>
        <v>0</v>
      </c>
      <c r="BG589" s="198">
        <f>IF(N589="zákl. přenesená",J589,0)</f>
        <v>0</v>
      </c>
      <c r="BH589" s="198">
        <f>IF(N589="sníž. přenesená",J589,0)</f>
        <v>0</v>
      </c>
      <c r="BI589" s="198">
        <f>IF(N589="nulová",J589,0)</f>
        <v>0</v>
      </c>
      <c r="BJ589" s="17" t="s">
        <v>81</v>
      </c>
      <c r="BK589" s="198">
        <f>ROUND(I589*H589,2)</f>
        <v>0</v>
      </c>
      <c r="BL589" s="17" t="s">
        <v>629</v>
      </c>
      <c r="BM589" s="197" t="s">
        <v>640</v>
      </c>
    </row>
    <row r="590" spans="1:65" s="2" customFormat="1" ht="39">
      <c r="A590" s="34"/>
      <c r="B590" s="35"/>
      <c r="C590" s="36"/>
      <c r="D590" s="199" t="s">
        <v>127</v>
      </c>
      <c r="E590" s="36"/>
      <c r="F590" s="200" t="s">
        <v>639</v>
      </c>
      <c r="G590" s="36"/>
      <c r="H590" s="36"/>
      <c r="I590" s="201"/>
      <c r="J590" s="36"/>
      <c r="K590" s="36"/>
      <c r="L590" s="39"/>
      <c r="M590" s="202"/>
      <c r="N590" s="203"/>
      <c r="O590" s="71"/>
      <c r="P590" s="71"/>
      <c r="Q590" s="71"/>
      <c r="R590" s="71"/>
      <c r="S590" s="71"/>
      <c r="T590" s="72"/>
      <c r="U590" s="34"/>
      <c r="V590" s="34"/>
      <c r="W590" s="34"/>
      <c r="X590" s="34"/>
      <c r="Y590" s="34"/>
      <c r="Z590" s="34"/>
      <c r="AA590" s="34"/>
      <c r="AB590" s="34"/>
      <c r="AC590" s="34"/>
      <c r="AD590" s="34"/>
      <c r="AE590" s="34"/>
      <c r="AT590" s="17" t="s">
        <v>127</v>
      </c>
      <c r="AU590" s="17" t="s">
        <v>81</v>
      </c>
    </row>
    <row r="591" spans="1:65" s="15" customFormat="1" ht="22.5">
      <c r="B591" s="239"/>
      <c r="C591" s="240"/>
      <c r="D591" s="199" t="s">
        <v>128</v>
      </c>
      <c r="E591" s="241" t="s">
        <v>1</v>
      </c>
      <c r="F591" s="242" t="s">
        <v>641</v>
      </c>
      <c r="G591" s="240"/>
      <c r="H591" s="241" t="s">
        <v>1</v>
      </c>
      <c r="I591" s="243"/>
      <c r="J591" s="240"/>
      <c r="K591" s="240"/>
      <c r="L591" s="244"/>
      <c r="M591" s="245"/>
      <c r="N591" s="246"/>
      <c r="O591" s="246"/>
      <c r="P591" s="246"/>
      <c r="Q591" s="246"/>
      <c r="R591" s="246"/>
      <c r="S591" s="246"/>
      <c r="T591" s="247"/>
      <c r="AT591" s="248" t="s">
        <v>128</v>
      </c>
      <c r="AU591" s="248" t="s">
        <v>81</v>
      </c>
      <c r="AV591" s="15" t="s">
        <v>81</v>
      </c>
      <c r="AW591" s="15" t="s">
        <v>30</v>
      </c>
      <c r="AX591" s="15" t="s">
        <v>73</v>
      </c>
      <c r="AY591" s="248" t="s">
        <v>120</v>
      </c>
    </row>
    <row r="592" spans="1:65" s="13" customFormat="1" ht="11.25">
      <c r="B592" s="204"/>
      <c r="C592" s="205"/>
      <c r="D592" s="199" t="s">
        <v>128</v>
      </c>
      <c r="E592" s="206" t="s">
        <v>1</v>
      </c>
      <c r="F592" s="207" t="s">
        <v>642</v>
      </c>
      <c r="G592" s="205"/>
      <c r="H592" s="208">
        <v>54</v>
      </c>
      <c r="I592" s="209"/>
      <c r="J592" s="205"/>
      <c r="K592" s="205"/>
      <c r="L592" s="210"/>
      <c r="M592" s="211"/>
      <c r="N592" s="212"/>
      <c r="O592" s="212"/>
      <c r="P592" s="212"/>
      <c r="Q592" s="212"/>
      <c r="R592" s="212"/>
      <c r="S592" s="212"/>
      <c r="T592" s="213"/>
      <c r="AT592" s="214" t="s">
        <v>128</v>
      </c>
      <c r="AU592" s="214" t="s">
        <v>81</v>
      </c>
      <c r="AV592" s="13" t="s">
        <v>83</v>
      </c>
      <c r="AW592" s="13" t="s">
        <v>30</v>
      </c>
      <c r="AX592" s="13" t="s">
        <v>73</v>
      </c>
      <c r="AY592" s="214" t="s">
        <v>120</v>
      </c>
    </row>
    <row r="593" spans="1:65" s="14" customFormat="1" ht="11.25">
      <c r="B593" s="215"/>
      <c r="C593" s="216"/>
      <c r="D593" s="199" t="s">
        <v>128</v>
      </c>
      <c r="E593" s="217" t="s">
        <v>1</v>
      </c>
      <c r="F593" s="218" t="s">
        <v>130</v>
      </c>
      <c r="G593" s="216"/>
      <c r="H593" s="219">
        <v>54</v>
      </c>
      <c r="I593" s="220"/>
      <c r="J593" s="216"/>
      <c r="K593" s="216"/>
      <c r="L593" s="221"/>
      <c r="M593" s="222"/>
      <c r="N593" s="223"/>
      <c r="O593" s="223"/>
      <c r="P593" s="223"/>
      <c r="Q593" s="223"/>
      <c r="R593" s="223"/>
      <c r="S593" s="223"/>
      <c r="T593" s="224"/>
      <c r="AT593" s="225" t="s">
        <v>128</v>
      </c>
      <c r="AU593" s="225" t="s">
        <v>81</v>
      </c>
      <c r="AV593" s="14" t="s">
        <v>125</v>
      </c>
      <c r="AW593" s="14" t="s">
        <v>30</v>
      </c>
      <c r="AX593" s="14" t="s">
        <v>81</v>
      </c>
      <c r="AY593" s="225" t="s">
        <v>120</v>
      </c>
    </row>
    <row r="594" spans="1:65" s="2" customFormat="1" ht="24.2" customHeight="1">
      <c r="A594" s="34"/>
      <c r="B594" s="35"/>
      <c r="C594" s="185" t="s">
        <v>643</v>
      </c>
      <c r="D594" s="185" t="s">
        <v>121</v>
      </c>
      <c r="E594" s="186" t="s">
        <v>644</v>
      </c>
      <c r="F594" s="187" t="s">
        <v>645</v>
      </c>
      <c r="G594" s="188" t="s">
        <v>214</v>
      </c>
      <c r="H594" s="189">
        <v>452.91</v>
      </c>
      <c r="I594" s="190"/>
      <c r="J594" s="191">
        <f>ROUND(I594*H594,2)</f>
        <v>0</v>
      </c>
      <c r="K594" s="192"/>
      <c r="L594" s="39"/>
      <c r="M594" s="193" t="s">
        <v>1</v>
      </c>
      <c r="N594" s="194" t="s">
        <v>38</v>
      </c>
      <c r="O594" s="71"/>
      <c r="P594" s="195">
        <f>O594*H594</f>
        <v>0</v>
      </c>
      <c r="Q594" s="195">
        <v>0</v>
      </c>
      <c r="R594" s="195">
        <f>Q594*H594</f>
        <v>0</v>
      </c>
      <c r="S594" s="195">
        <v>0</v>
      </c>
      <c r="T594" s="196">
        <f>S594*H594</f>
        <v>0</v>
      </c>
      <c r="U594" s="34"/>
      <c r="V594" s="34"/>
      <c r="W594" s="34"/>
      <c r="X594" s="34"/>
      <c r="Y594" s="34"/>
      <c r="Z594" s="34"/>
      <c r="AA594" s="34"/>
      <c r="AB594" s="34"/>
      <c r="AC594" s="34"/>
      <c r="AD594" s="34"/>
      <c r="AE594" s="34"/>
      <c r="AR594" s="197" t="s">
        <v>125</v>
      </c>
      <c r="AT594" s="197" t="s">
        <v>121</v>
      </c>
      <c r="AU594" s="197" t="s">
        <v>81</v>
      </c>
      <c r="AY594" s="17" t="s">
        <v>120</v>
      </c>
      <c r="BE594" s="198">
        <f>IF(N594="základní",J594,0)</f>
        <v>0</v>
      </c>
      <c r="BF594" s="198">
        <f>IF(N594="snížená",J594,0)</f>
        <v>0</v>
      </c>
      <c r="BG594" s="198">
        <f>IF(N594="zákl. přenesená",J594,0)</f>
        <v>0</v>
      </c>
      <c r="BH594" s="198">
        <f>IF(N594="sníž. přenesená",J594,0)</f>
        <v>0</v>
      </c>
      <c r="BI594" s="198">
        <f>IF(N594="nulová",J594,0)</f>
        <v>0</v>
      </c>
      <c r="BJ594" s="17" t="s">
        <v>81</v>
      </c>
      <c r="BK594" s="198">
        <f>ROUND(I594*H594,2)</f>
        <v>0</v>
      </c>
      <c r="BL594" s="17" t="s">
        <v>125</v>
      </c>
      <c r="BM594" s="197" t="s">
        <v>646</v>
      </c>
    </row>
    <row r="595" spans="1:65" s="2" customFormat="1" ht="11.25">
      <c r="A595" s="34"/>
      <c r="B595" s="35"/>
      <c r="C595" s="36"/>
      <c r="D595" s="199" t="s">
        <v>127</v>
      </c>
      <c r="E595" s="36"/>
      <c r="F595" s="200" t="s">
        <v>645</v>
      </c>
      <c r="G595" s="36"/>
      <c r="H595" s="36"/>
      <c r="I595" s="201"/>
      <c r="J595" s="36"/>
      <c r="K595" s="36"/>
      <c r="L595" s="39"/>
      <c r="M595" s="202"/>
      <c r="N595" s="203"/>
      <c r="O595" s="71"/>
      <c r="P595" s="71"/>
      <c r="Q595" s="71"/>
      <c r="R595" s="71"/>
      <c r="S595" s="71"/>
      <c r="T595" s="72"/>
      <c r="U595" s="34"/>
      <c r="V595" s="34"/>
      <c r="W595" s="34"/>
      <c r="X595" s="34"/>
      <c r="Y595" s="34"/>
      <c r="Z595" s="34"/>
      <c r="AA595" s="34"/>
      <c r="AB595" s="34"/>
      <c r="AC595" s="34"/>
      <c r="AD595" s="34"/>
      <c r="AE595" s="34"/>
      <c r="AT595" s="17" t="s">
        <v>127</v>
      </c>
      <c r="AU595" s="17" t="s">
        <v>81</v>
      </c>
    </row>
    <row r="596" spans="1:65" s="15" customFormat="1" ht="22.5">
      <c r="B596" s="239"/>
      <c r="C596" s="240"/>
      <c r="D596" s="199" t="s">
        <v>128</v>
      </c>
      <c r="E596" s="241" t="s">
        <v>1</v>
      </c>
      <c r="F596" s="242" t="s">
        <v>647</v>
      </c>
      <c r="G596" s="240"/>
      <c r="H596" s="241" t="s">
        <v>1</v>
      </c>
      <c r="I596" s="243"/>
      <c r="J596" s="240"/>
      <c r="K596" s="240"/>
      <c r="L596" s="244"/>
      <c r="M596" s="245"/>
      <c r="N596" s="246"/>
      <c r="O596" s="246"/>
      <c r="P596" s="246"/>
      <c r="Q596" s="246"/>
      <c r="R596" s="246"/>
      <c r="S596" s="246"/>
      <c r="T596" s="247"/>
      <c r="AT596" s="248" t="s">
        <v>128</v>
      </c>
      <c r="AU596" s="248" t="s">
        <v>81</v>
      </c>
      <c r="AV596" s="15" t="s">
        <v>81</v>
      </c>
      <c r="AW596" s="15" t="s">
        <v>30</v>
      </c>
      <c r="AX596" s="15" t="s">
        <v>73</v>
      </c>
      <c r="AY596" s="248" t="s">
        <v>120</v>
      </c>
    </row>
    <row r="597" spans="1:65" s="13" customFormat="1" ht="11.25">
      <c r="B597" s="204"/>
      <c r="C597" s="205"/>
      <c r="D597" s="199" t="s">
        <v>128</v>
      </c>
      <c r="E597" s="206" t="s">
        <v>1</v>
      </c>
      <c r="F597" s="207" t="s">
        <v>648</v>
      </c>
      <c r="G597" s="205"/>
      <c r="H597" s="208">
        <v>452.91</v>
      </c>
      <c r="I597" s="209"/>
      <c r="J597" s="205"/>
      <c r="K597" s="205"/>
      <c r="L597" s="210"/>
      <c r="M597" s="211"/>
      <c r="N597" s="212"/>
      <c r="O597" s="212"/>
      <c r="P597" s="212"/>
      <c r="Q597" s="212"/>
      <c r="R597" s="212"/>
      <c r="S597" s="212"/>
      <c r="T597" s="213"/>
      <c r="AT597" s="214" t="s">
        <v>128</v>
      </c>
      <c r="AU597" s="214" t="s">
        <v>81</v>
      </c>
      <c r="AV597" s="13" t="s">
        <v>83</v>
      </c>
      <c r="AW597" s="13" t="s">
        <v>30</v>
      </c>
      <c r="AX597" s="13" t="s">
        <v>73</v>
      </c>
      <c r="AY597" s="214" t="s">
        <v>120</v>
      </c>
    </row>
    <row r="598" spans="1:65" s="14" customFormat="1" ht="11.25">
      <c r="B598" s="215"/>
      <c r="C598" s="216"/>
      <c r="D598" s="199" t="s">
        <v>128</v>
      </c>
      <c r="E598" s="217" t="s">
        <v>1</v>
      </c>
      <c r="F598" s="218" t="s">
        <v>130</v>
      </c>
      <c r="G598" s="216"/>
      <c r="H598" s="219">
        <v>452.91</v>
      </c>
      <c r="I598" s="220"/>
      <c r="J598" s="216"/>
      <c r="K598" s="216"/>
      <c r="L598" s="221"/>
      <c r="M598" s="222"/>
      <c r="N598" s="223"/>
      <c r="O598" s="223"/>
      <c r="P598" s="223"/>
      <c r="Q598" s="223"/>
      <c r="R598" s="223"/>
      <c r="S598" s="223"/>
      <c r="T598" s="224"/>
      <c r="AT598" s="225" t="s">
        <v>128</v>
      </c>
      <c r="AU598" s="225" t="s">
        <v>81</v>
      </c>
      <c r="AV598" s="14" t="s">
        <v>125</v>
      </c>
      <c r="AW598" s="14" t="s">
        <v>4</v>
      </c>
      <c r="AX598" s="14" t="s">
        <v>81</v>
      </c>
      <c r="AY598" s="225" t="s">
        <v>120</v>
      </c>
    </row>
    <row r="599" spans="1:65" s="2" customFormat="1" ht="37.9" customHeight="1">
      <c r="A599" s="34"/>
      <c r="B599" s="35"/>
      <c r="C599" s="185" t="s">
        <v>649</v>
      </c>
      <c r="D599" s="185" t="s">
        <v>121</v>
      </c>
      <c r="E599" s="186" t="s">
        <v>650</v>
      </c>
      <c r="F599" s="187" t="s">
        <v>651</v>
      </c>
      <c r="G599" s="188" t="s">
        <v>214</v>
      </c>
      <c r="H599" s="189">
        <v>85.727000000000004</v>
      </c>
      <c r="I599" s="190"/>
      <c r="J599" s="191">
        <f>ROUND(I599*H599,2)</f>
        <v>0</v>
      </c>
      <c r="K599" s="192"/>
      <c r="L599" s="39"/>
      <c r="M599" s="193" t="s">
        <v>1</v>
      </c>
      <c r="N599" s="194" t="s">
        <v>38</v>
      </c>
      <c r="O599" s="71"/>
      <c r="P599" s="195">
        <f>O599*H599</f>
        <v>0</v>
      </c>
      <c r="Q599" s="195">
        <v>0</v>
      </c>
      <c r="R599" s="195">
        <f>Q599*H599</f>
        <v>0</v>
      </c>
      <c r="S599" s="195">
        <v>0</v>
      </c>
      <c r="T599" s="196">
        <f>S599*H599</f>
        <v>0</v>
      </c>
      <c r="U599" s="34"/>
      <c r="V599" s="34"/>
      <c r="W599" s="34"/>
      <c r="X599" s="34"/>
      <c r="Y599" s="34"/>
      <c r="Z599" s="34"/>
      <c r="AA599" s="34"/>
      <c r="AB599" s="34"/>
      <c r="AC599" s="34"/>
      <c r="AD599" s="34"/>
      <c r="AE599" s="34"/>
      <c r="AR599" s="197" t="s">
        <v>125</v>
      </c>
      <c r="AT599" s="197" t="s">
        <v>121</v>
      </c>
      <c r="AU599" s="197" t="s">
        <v>81</v>
      </c>
      <c r="AY599" s="17" t="s">
        <v>120</v>
      </c>
      <c r="BE599" s="198">
        <f>IF(N599="základní",J599,0)</f>
        <v>0</v>
      </c>
      <c r="BF599" s="198">
        <f>IF(N599="snížená",J599,0)</f>
        <v>0</v>
      </c>
      <c r="BG599" s="198">
        <f>IF(N599="zákl. přenesená",J599,0)</f>
        <v>0</v>
      </c>
      <c r="BH599" s="198">
        <f>IF(N599="sníž. přenesená",J599,0)</f>
        <v>0</v>
      </c>
      <c r="BI599" s="198">
        <f>IF(N599="nulová",J599,0)</f>
        <v>0</v>
      </c>
      <c r="BJ599" s="17" t="s">
        <v>81</v>
      </c>
      <c r="BK599" s="198">
        <f>ROUND(I599*H599,2)</f>
        <v>0</v>
      </c>
      <c r="BL599" s="17" t="s">
        <v>125</v>
      </c>
      <c r="BM599" s="197" t="s">
        <v>652</v>
      </c>
    </row>
    <row r="600" spans="1:65" s="2" customFormat="1" ht="19.5">
      <c r="A600" s="34"/>
      <c r="B600" s="35"/>
      <c r="C600" s="36"/>
      <c r="D600" s="199" t="s">
        <v>127</v>
      </c>
      <c r="E600" s="36"/>
      <c r="F600" s="200" t="s">
        <v>651</v>
      </c>
      <c r="G600" s="36"/>
      <c r="H600" s="36"/>
      <c r="I600" s="201"/>
      <c r="J600" s="36"/>
      <c r="K600" s="36"/>
      <c r="L600" s="39"/>
      <c r="M600" s="202"/>
      <c r="N600" s="203"/>
      <c r="O600" s="71"/>
      <c r="P600" s="71"/>
      <c r="Q600" s="71"/>
      <c r="R600" s="71"/>
      <c r="S600" s="71"/>
      <c r="T600" s="72"/>
      <c r="U600" s="34"/>
      <c r="V600" s="34"/>
      <c r="W600" s="34"/>
      <c r="X600" s="34"/>
      <c r="Y600" s="34"/>
      <c r="Z600" s="34"/>
      <c r="AA600" s="34"/>
      <c r="AB600" s="34"/>
      <c r="AC600" s="34"/>
      <c r="AD600" s="34"/>
      <c r="AE600" s="34"/>
      <c r="AT600" s="17" t="s">
        <v>127</v>
      </c>
      <c r="AU600" s="17" t="s">
        <v>81</v>
      </c>
    </row>
    <row r="601" spans="1:65" s="15" customFormat="1" ht="22.5">
      <c r="B601" s="239"/>
      <c r="C601" s="240"/>
      <c r="D601" s="199" t="s">
        <v>128</v>
      </c>
      <c r="E601" s="241" t="s">
        <v>1</v>
      </c>
      <c r="F601" s="242" t="s">
        <v>653</v>
      </c>
      <c r="G601" s="240"/>
      <c r="H601" s="241" t="s">
        <v>1</v>
      </c>
      <c r="I601" s="243"/>
      <c r="J601" s="240"/>
      <c r="K601" s="240"/>
      <c r="L601" s="244"/>
      <c r="M601" s="245"/>
      <c r="N601" s="246"/>
      <c r="O601" s="246"/>
      <c r="P601" s="246"/>
      <c r="Q601" s="246"/>
      <c r="R601" s="246"/>
      <c r="S601" s="246"/>
      <c r="T601" s="247"/>
      <c r="AT601" s="248" t="s">
        <v>128</v>
      </c>
      <c r="AU601" s="248" t="s">
        <v>81</v>
      </c>
      <c r="AV601" s="15" t="s">
        <v>81</v>
      </c>
      <c r="AW601" s="15" t="s">
        <v>30</v>
      </c>
      <c r="AX601" s="15" t="s">
        <v>73</v>
      </c>
      <c r="AY601" s="248" t="s">
        <v>120</v>
      </c>
    </row>
    <row r="602" spans="1:65" s="13" customFormat="1" ht="11.25">
      <c r="B602" s="204"/>
      <c r="C602" s="205"/>
      <c r="D602" s="199" t="s">
        <v>128</v>
      </c>
      <c r="E602" s="206" t="s">
        <v>1</v>
      </c>
      <c r="F602" s="207" t="s">
        <v>654</v>
      </c>
      <c r="G602" s="205"/>
      <c r="H602" s="208">
        <v>27.024000000000001</v>
      </c>
      <c r="I602" s="209"/>
      <c r="J602" s="205"/>
      <c r="K602" s="205"/>
      <c r="L602" s="210"/>
      <c r="M602" s="211"/>
      <c r="N602" s="212"/>
      <c r="O602" s="212"/>
      <c r="P602" s="212"/>
      <c r="Q602" s="212"/>
      <c r="R602" s="212"/>
      <c r="S602" s="212"/>
      <c r="T602" s="213"/>
      <c r="AT602" s="214" t="s">
        <v>128</v>
      </c>
      <c r="AU602" s="214" t="s">
        <v>81</v>
      </c>
      <c r="AV602" s="13" t="s">
        <v>83</v>
      </c>
      <c r="AW602" s="13" t="s">
        <v>30</v>
      </c>
      <c r="AX602" s="13" t="s">
        <v>73</v>
      </c>
      <c r="AY602" s="214" t="s">
        <v>120</v>
      </c>
    </row>
    <row r="603" spans="1:65" s="15" customFormat="1" ht="11.25">
      <c r="B603" s="239"/>
      <c r="C603" s="240"/>
      <c r="D603" s="199" t="s">
        <v>128</v>
      </c>
      <c r="E603" s="241" t="s">
        <v>1</v>
      </c>
      <c r="F603" s="242" t="s">
        <v>655</v>
      </c>
      <c r="G603" s="240"/>
      <c r="H603" s="241" t="s">
        <v>1</v>
      </c>
      <c r="I603" s="243"/>
      <c r="J603" s="240"/>
      <c r="K603" s="240"/>
      <c r="L603" s="244"/>
      <c r="M603" s="245"/>
      <c r="N603" s="246"/>
      <c r="O603" s="246"/>
      <c r="P603" s="246"/>
      <c r="Q603" s="246"/>
      <c r="R603" s="246"/>
      <c r="S603" s="246"/>
      <c r="T603" s="247"/>
      <c r="AT603" s="248" t="s">
        <v>128</v>
      </c>
      <c r="AU603" s="248" t="s">
        <v>81</v>
      </c>
      <c r="AV603" s="15" t="s">
        <v>81</v>
      </c>
      <c r="AW603" s="15" t="s">
        <v>30</v>
      </c>
      <c r="AX603" s="15" t="s">
        <v>73</v>
      </c>
      <c r="AY603" s="248" t="s">
        <v>120</v>
      </c>
    </row>
    <row r="604" spans="1:65" s="13" customFormat="1" ht="11.25">
      <c r="B604" s="204"/>
      <c r="C604" s="205"/>
      <c r="D604" s="199" t="s">
        <v>128</v>
      </c>
      <c r="E604" s="206" t="s">
        <v>1</v>
      </c>
      <c r="F604" s="207" t="s">
        <v>656</v>
      </c>
      <c r="G604" s="205"/>
      <c r="H604" s="208">
        <v>39.935000000000002</v>
      </c>
      <c r="I604" s="209"/>
      <c r="J604" s="205"/>
      <c r="K604" s="205"/>
      <c r="L604" s="210"/>
      <c r="M604" s="211"/>
      <c r="N604" s="212"/>
      <c r="O604" s="212"/>
      <c r="P604" s="212"/>
      <c r="Q604" s="212"/>
      <c r="R604" s="212"/>
      <c r="S604" s="212"/>
      <c r="T604" s="213"/>
      <c r="AT604" s="214" t="s">
        <v>128</v>
      </c>
      <c r="AU604" s="214" t="s">
        <v>81</v>
      </c>
      <c r="AV604" s="13" t="s">
        <v>83</v>
      </c>
      <c r="AW604" s="13" t="s">
        <v>30</v>
      </c>
      <c r="AX604" s="13" t="s">
        <v>73</v>
      </c>
      <c r="AY604" s="214" t="s">
        <v>120</v>
      </c>
    </row>
    <row r="605" spans="1:65" s="15" customFormat="1" ht="11.25">
      <c r="B605" s="239"/>
      <c r="C605" s="240"/>
      <c r="D605" s="199" t="s">
        <v>128</v>
      </c>
      <c r="E605" s="241" t="s">
        <v>1</v>
      </c>
      <c r="F605" s="242" t="s">
        <v>657</v>
      </c>
      <c r="G605" s="240"/>
      <c r="H605" s="241" t="s">
        <v>1</v>
      </c>
      <c r="I605" s="243"/>
      <c r="J605" s="240"/>
      <c r="K605" s="240"/>
      <c r="L605" s="244"/>
      <c r="M605" s="245"/>
      <c r="N605" s="246"/>
      <c r="O605" s="246"/>
      <c r="P605" s="246"/>
      <c r="Q605" s="246"/>
      <c r="R605" s="246"/>
      <c r="S605" s="246"/>
      <c r="T605" s="247"/>
      <c r="AT605" s="248" t="s">
        <v>128</v>
      </c>
      <c r="AU605" s="248" t="s">
        <v>81</v>
      </c>
      <c r="AV605" s="15" t="s">
        <v>81</v>
      </c>
      <c r="AW605" s="15" t="s">
        <v>30</v>
      </c>
      <c r="AX605" s="15" t="s">
        <v>73</v>
      </c>
      <c r="AY605" s="248" t="s">
        <v>120</v>
      </c>
    </row>
    <row r="606" spans="1:65" s="13" customFormat="1" ht="11.25">
      <c r="B606" s="204"/>
      <c r="C606" s="205"/>
      <c r="D606" s="199" t="s">
        <v>128</v>
      </c>
      <c r="E606" s="206" t="s">
        <v>1</v>
      </c>
      <c r="F606" s="207" t="s">
        <v>658</v>
      </c>
      <c r="G606" s="205"/>
      <c r="H606" s="208">
        <v>8.7680000000000007</v>
      </c>
      <c r="I606" s="209"/>
      <c r="J606" s="205"/>
      <c r="K606" s="205"/>
      <c r="L606" s="210"/>
      <c r="M606" s="211"/>
      <c r="N606" s="212"/>
      <c r="O606" s="212"/>
      <c r="P606" s="212"/>
      <c r="Q606" s="212"/>
      <c r="R606" s="212"/>
      <c r="S606" s="212"/>
      <c r="T606" s="213"/>
      <c r="AT606" s="214" t="s">
        <v>128</v>
      </c>
      <c r="AU606" s="214" t="s">
        <v>81</v>
      </c>
      <c r="AV606" s="13" t="s">
        <v>83</v>
      </c>
      <c r="AW606" s="13" t="s">
        <v>30</v>
      </c>
      <c r="AX606" s="13" t="s">
        <v>73</v>
      </c>
      <c r="AY606" s="214" t="s">
        <v>120</v>
      </c>
    </row>
    <row r="607" spans="1:65" s="13" customFormat="1" ht="11.25">
      <c r="B607" s="204"/>
      <c r="C607" s="205"/>
      <c r="D607" s="199" t="s">
        <v>128</v>
      </c>
      <c r="E607" s="206" t="s">
        <v>1</v>
      </c>
      <c r="F607" s="207" t="s">
        <v>659</v>
      </c>
      <c r="G607" s="205"/>
      <c r="H607" s="208">
        <v>10</v>
      </c>
      <c r="I607" s="209"/>
      <c r="J607" s="205"/>
      <c r="K607" s="205"/>
      <c r="L607" s="210"/>
      <c r="M607" s="211"/>
      <c r="N607" s="212"/>
      <c r="O607" s="212"/>
      <c r="P607" s="212"/>
      <c r="Q607" s="212"/>
      <c r="R607" s="212"/>
      <c r="S607" s="212"/>
      <c r="T607" s="213"/>
      <c r="AT607" s="214" t="s">
        <v>128</v>
      </c>
      <c r="AU607" s="214" t="s">
        <v>81</v>
      </c>
      <c r="AV607" s="13" t="s">
        <v>83</v>
      </c>
      <c r="AW607" s="13" t="s">
        <v>30</v>
      </c>
      <c r="AX607" s="13" t="s">
        <v>73</v>
      </c>
      <c r="AY607" s="214" t="s">
        <v>120</v>
      </c>
    </row>
    <row r="608" spans="1:65" s="14" customFormat="1" ht="11.25">
      <c r="B608" s="215"/>
      <c r="C608" s="216"/>
      <c r="D608" s="199" t="s">
        <v>128</v>
      </c>
      <c r="E608" s="217" t="s">
        <v>1</v>
      </c>
      <c r="F608" s="218" t="s">
        <v>130</v>
      </c>
      <c r="G608" s="216"/>
      <c r="H608" s="219">
        <v>85.727000000000004</v>
      </c>
      <c r="I608" s="220"/>
      <c r="J608" s="216"/>
      <c r="K608" s="216"/>
      <c r="L608" s="221"/>
      <c r="M608" s="222"/>
      <c r="N608" s="223"/>
      <c r="O608" s="223"/>
      <c r="P608" s="223"/>
      <c r="Q608" s="223"/>
      <c r="R608" s="223"/>
      <c r="S608" s="223"/>
      <c r="T608" s="224"/>
      <c r="AT608" s="225" t="s">
        <v>128</v>
      </c>
      <c r="AU608" s="225" t="s">
        <v>81</v>
      </c>
      <c r="AV608" s="14" t="s">
        <v>125</v>
      </c>
      <c r="AW608" s="14" t="s">
        <v>4</v>
      </c>
      <c r="AX608" s="14" t="s">
        <v>81</v>
      </c>
      <c r="AY608" s="225" t="s">
        <v>120</v>
      </c>
    </row>
    <row r="609" spans="1:65" s="2" customFormat="1" ht="37.9" customHeight="1">
      <c r="A609" s="34"/>
      <c r="B609" s="35"/>
      <c r="C609" s="185" t="s">
        <v>660</v>
      </c>
      <c r="D609" s="185" t="s">
        <v>121</v>
      </c>
      <c r="E609" s="186" t="s">
        <v>661</v>
      </c>
      <c r="F609" s="187" t="s">
        <v>662</v>
      </c>
      <c r="G609" s="188" t="s">
        <v>214</v>
      </c>
      <c r="H609" s="189">
        <v>225.101</v>
      </c>
      <c r="I609" s="190"/>
      <c r="J609" s="191">
        <f>ROUND(I609*H609,2)</f>
        <v>0</v>
      </c>
      <c r="K609" s="192"/>
      <c r="L609" s="39"/>
      <c r="M609" s="193" t="s">
        <v>1</v>
      </c>
      <c r="N609" s="194" t="s">
        <v>38</v>
      </c>
      <c r="O609" s="71"/>
      <c r="P609" s="195">
        <f>O609*H609</f>
        <v>0</v>
      </c>
      <c r="Q609" s="195">
        <v>0</v>
      </c>
      <c r="R609" s="195">
        <f>Q609*H609</f>
        <v>0</v>
      </c>
      <c r="S609" s="195">
        <v>0</v>
      </c>
      <c r="T609" s="196">
        <f>S609*H609</f>
        <v>0</v>
      </c>
      <c r="U609" s="34"/>
      <c r="V609" s="34"/>
      <c r="W609" s="34"/>
      <c r="X609" s="34"/>
      <c r="Y609" s="34"/>
      <c r="Z609" s="34"/>
      <c r="AA609" s="34"/>
      <c r="AB609" s="34"/>
      <c r="AC609" s="34"/>
      <c r="AD609" s="34"/>
      <c r="AE609" s="34"/>
      <c r="AR609" s="197" t="s">
        <v>125</v>
      </c>
      <c r="AT609" s="197" t="s">
        <v>121</v>
      </c>
      <c r="AU609" s="197" t="s">
        <v>81</v>
      </c>
      <c r="AY609" s="17" t="s">
        <v>120</v>
      </c>
      <c r="BE609" s="198">
        <f>IF(N609="základní",J609,0)</f>
        <v>0</v>
      </c>
      <c r="BF609" s="198">
        <f>IF(N609="snížená",J609,0)</f>
        <v>0</v>
      </c>
      <c r="BG609" s="198">
        <f>IF(N609="zákl. přenesená",J609,0)</f>
        <v>0</v>
      </c>
      <c r="BH609" s="198">
        <f>IF(N609="sníž. přenesená",J609,0)</f>
        <v>0</v>
      </c>
      <c r="BI609" s="198">
        <f>IF(N609="nulová",J609,0)</f>
        <v>0</v>
      </c>
      <c r="BJ609" s="17" t="s">
        <v>81</v>
      </c>
      <c r="BK609" s="198">
        <f>ROUND(I609*H609,2)</f>
        <v>0</v>
      </c>
      <c r="BL609" s="17" t="s">
        <v>125</v>
      </c>
      <c r="BM609" s="197" t="s">
        <v>663</v>
      </c>
    </row>
    <row r="610" spans="1:65" s="2" customFormat="1" ht="19.5">
      <c r="A610" s="34"/>
      <c r="B610" s="35"/>
      <c r="C610" s="36"/>
      <c r="D610" s="199" t="s">
        <v>127</v>
      </c>
      <c r="E610" s="36"/>
      <c r="F610" s="200" t="s">
        <v>662</v>
      </c>
      <c r="G610" s="36"/>
      <c r="H610" s="36"/>
      <c r="I610" s="201"/>
      <c r="J610" s="36"/>
      <c r="K610" s="36"/>
      <c r="L610" s="39"/>
      <c r="M610" s="202"/>
      <c r="N610" s="203"/>
      <c r="O610" s="71"/>
      <c r="P610" s="71"/>
      <c r="Q610" s="71"/>
      <c r="R610" s="71"/>
      <c r="S610" s="71"/>
      <c r="T610" s="72"/>
      <c r="U610" s="34"/>
      <c r="V610" s="34"/>
      <c r="W610" s="34"/>
      <c r="X610" s="34"/>
      <c r="Y610" s="34"/>
      <c r="Z610" s="34"/>
      <c r="AA610" s="34"/>
      <c r="AB610" s="34"/>
      <c r="AC610" s="34"/>
      <c r="AD610" s="34"/>
      <c r="AE610" s="34"/>
      <c r="AT610" s="17" t="s">
        <v>127</v>
      </c>
      <c r="AU610" s="17" t="s">
        <v>81</v>
      </c>
    </row>
    <row r="611" spans="1:65" s="15" customFormat="1" ht="22.5">
      <c r="B611" s="239"/>
      <c r="C611" s="240"/>
      <c r="D611" s="199" t="s">
        <v>128</v>
      </c>
      <c r="E611" s="241" t="s">
        <v>1</v>
      </c>
      <c r="F611" s="242" t="s">
        <v>664</v>
      </c>
      <c r="G611" s="240"/>
      <c r="H611" s="241" t="s">
        <v>1</v>
      </c>
      <c r="I611" s="243"/>
      <c r="J611" s="240"/>
      <c r="K611" s="240"/>
      <c r="L611" s="244"/>
      <c r="M611" s="245"/>
      <c r="N611" s="246"/>
      <c r="O611" s="246"/>
      <c r="P611" s="246"/>
      <c r="Q611" s="246"/>
      <c r="R611" s="246"/>
      <c r="S611" s="246"/>
      <c r="T611" s="247"/>
      <c r="AT611" s="248" t="s">
        <v>128</v>
      </c>
      <c r="AU611" s="248" t="s">
        <v>81</v>
      </c>
      <c r="AV611" s="15" t="s">
        <v>81</v>
      </c>
      <c r="AW611" s="15" t="s">
        <v>30</v>
      </c>
      <c r="AX611" s="15" t="s">
        <v>73</v>
      </c>
      <c r="AY611" s="248" t="s">
        <v>120</v>
      </c>
    </row>
    <row r="612" spans="1:65" s="13" customFormat="1" ht="11.25">
      <c r="B612" s="204"/>
      <c r="C612" s="205"/>
      <c r="D612" s="199" t="s">
        <v>128</v>
      </c>
      <c r="E612" s="206" t="s">
        <v>1</v>
      </c>
      <c r="F612" s="207" t="s">
        <v>665</v>
      </c>
      <c r="G612" s="205"/>
      <c r="H612" s="208">
        <v>10.5</v>
      </c>
      <c r="I612" s="209"/>
      <c r="J612" s="205"/>
      <c r="K612" s="205"/>
      <c r="L612" s="210"/>
      <c r="M612" s="211"/>
      <c r="N612" s="212"/>
      <c r="O612" s="212"/>
      <c r="P612" s="212"/>
      <c r="Q612" s="212"/>
      <c r="R612" s="212"/>
      <c r="S612" s="212"/>
      <c r="T612" s="213"/>
      <c r="AT612" s="214" t="s">
        <v>128</v>
      </c>
      <c r="AU612" s="214" t="s">
        <v>81</v>
      </c>
      <c r="AV612" s="13" t="s">
        <v>83</v>
      </c>
      <c r="AW612" s="13" t="s">
        <v>30</v>
      </c>
      <c r="AX612" s="13" t="s">
        <v>73</v>
      </c>
      <c r="AY612" s="214" t="s">
        <v>120</v>
      </c>
    </row>
    <row r="613" spans="1:65" s="15" customFormat="1" ht="22.5">
      <c r="B613" s="239"/>
      <c r="C613" s="240"/>
      <c r="D613" s="199" t="s">
        <v>128</v>
      </c>
      <c r="E613" s="241" t="s">
        <v>1</v>
      </c>
      <c r="F613" s="242" t="s">
        <v>666</v>
      </c>
      <c r="G613" s="240"/>
      <c r="H613" s="241" t="s">
        <v>1</v>
      </c>
      <c r="I613" s="243"/>
      <c r="J613" s="240"/>
      <c r="K613" s="240"/>
      <c r="L613" s="244"/>
      <c r="M613" s="245"/>
      <c r="N613" s="246"/>
      <c r="O613" s="246"/>
      <c r="P613" s="246"/>
      <c r="Q613" s="246"/>
      <c r="R613" s="246"/>
      <c r="S613" s="246"/>
      <c r="T613" s="247"/>
      <c r="AT613" s="248" t="s">
        <v>128</v>
      </c>
      <c r="AU613" s="248" t="s">
        <v>81</v>
      </c>
      <c r="AV613" s="15" t="s">
        <v>81</v>
      </c>
      <c r="AW613" s="15" t="s">
        <v>30</v>
      </c>
      <c r="AX613" s="15" t="s">
        <v>73</v>
      </c>
      <c r="AY613" s="248" t="s">
        <v>120</v>
      </c>
    </row>
    <row r="614" spans="1:65" s="13" customFormat="1" ht="11.25">
      <c r="B614" s="204"/>
      <c r="C614" s="205"/>
      <c r="D614" s="199" t="s">
        <v>128</v>
      </c>
      <c r="E614" s="206" t="s">
        <v>1</v>
      </c>
      <c r="F614" s="207" t="s">
        <v>667</v>
      </c>
      <c r="G614" s="205"/>
      <c r="H614" s="208">
        <v>186.6</v>
      </c>
      <c r="I614" s="209"/>
      <c r="J614" s="205"/>
      <c r="K614" s="205"/>
      <c r="L614" s="210"/>
      <c r="M614" s="211"/>
      <c r="N614" s="212"/>
      <c r="O614" s="212"/>
      <c r="P614" s="212"/>
      <c r="Q614" s="212"/>
      <c r="R614" s="212"/>
      <c r="S614" s="212"/>
      <c r="T614" s="213"/>
      <c r="AT614" s="214" t="s">
        <v>128</v>
      </c>
      <c r="AU614" s="214" t="s">
        <v>81</v>
      </c>
      <c r="AV614" s="13" t="s">
        <v>83</v>
      </c>
      <c r="AW614" s="13" t="s">
        <v>30</v>
      </c>
      <c r="AX614" s="13" t="s">
        <v>73</v>
      </c>
      <c r="AY614" s="214" t="s">
        <v>120</v>
      </c>
    </row>
    <row r="615" spans="1:65" s="15" customFormat="1" ht="11.25">
      <c r="B615" s="239"/>
      <c r="C615" s="240"/>
      <c r="D615" s="199" t="s">
        <v>128</v>
      </c>
      <c r="E615" s="241" t="s">
        <v>1</v>
      </c>
      <c r="F615" s="242" t="s">
        <v>668</v>
      </c>
      <c r="G615" s="240"/>
      <c r="H615" s="241" t="s">
        <v>1</v>
      </c>
      <c r="I615" s="243"/>
      <c r="J615" s="240"/>
      <c r="K615" s="240"/>
      <c r="L615" s="244"/>
      <c r="M615" s="245"/>
      <c r="N615" s="246"/>
      <c r="O615" s="246"/>
      <c r="P615" s="246"/>
      <c r="Q615" s="246"/>
      <c r="R615" s="246"/>
      <c r="S615" s="246"/>
      <c r="T615" s="247"/>
      <c r="AT615" s="248" t="s">
        <v>128</v>
      </c>
      <c r="AU615" s="248" t="s">
        <v>81</v>
      </c>
      <c r="AV615" s="15" t="s">
        <v>81</v>
      </c>
      <c r="AW615" s="15" t="s">
        <v>30</v>
      </c>
      <c r="AX615" s="15" t="s">
        <v>73</v>
      </c>
      <c r="AY615" s="248" t="s">
        <v>120</v>
      </c>
    </row>
    <row r="616" spans="1:65" s="13" customFormat="1" ht="11.25">
      <c r="B616" s="204"/>
      <c r="C616" s="205"/>
      <c r="D616" s="199" t="s">
        <v>128</v>
      </c>
      <c r="E616" s="206" t="s">
        <v>1</v>
      </c>
      <c r="F616" s="207" t="s">
        <v>669</v>
      </c>
      <c r="G616" s="205"/>
      <c r="H616" s="208">
        <v>13.875</v>
      </c>
      <c r="I616" s="209"/>
      <c r="J616" s="205"/>
      <c r="K616" s="205"/>
      <c r="L616" s="210"/>
      <c r="M616" s="211"/>
      <c r="N616" s="212"/>
      <c r="O616" s="212"/>
      <c r="P616" s="212"/>
      <c r="Q616" s="212"/>
      <c r="R616" s="212"/>
      <c r="S616" s="212"/>
      <c r="T616" s="213"/>
      <c r="AT616" s="214" t="s">
        <v>128</v>
      </c>
      <c r="AU616" s="214" t="s">
        <v>81</v>
      </c>
      <c r="AV616" s="13" t="s">
        <v>83</v>
      </c>
      <c r="AW616" s="13" t="s">
        <v>30</v>
      </c>
      <c r="AX616" s="13" t="s">
        <v>73</v>
      </c>
      <c r="AY616" s="214" t="s">
        <v>120</v>
      </c>
    </row>
    <row r="617" spans="1:65" s="15" customFormat="1" ht="11.25">
      <c r="B617" s="239"/>
      <c r="C617" s="240"/>
      <c r="D617" s="199" t="s">
        <v>128</v>
      </c>
      <c r="E617" s="241" t="s">
        <v>1</v>
      </c>
      <c r="F617" s="242" t="s">
        <v>670</v>
      </c>
      <c r="G617" s="240"/>
      <c r="H617" s="241" t="s">
        <v>1</v>
      </c>
      <c r="I617" s="243"/>
      <c r="J617" s="240"/>
      <c r="K617" s="240"/>
      <c r="L617" s="244"/>
      <c r="M617" s="245"/>
      <c r="N617" s="246"/>
      <c r="O617" s="246"/>
      <c r="P617" s="246"/>
      <c r="Q617" s="246"/>
      <c r="R617" s="246"/>
      <c r="S617" s="246"/>
      <c r="T617" s="247"/>
      <c r="AT617" s="248" t="s">
        <v>128</v>
      </c>
      <c r="AU617" s="248" t="s">
        <v>81</v>
      </c>
      <c r="AV617" s="15" t="s">
        <v>81</v>
      </c>
      <c r="AW617" s="15" t="s">
        <v>30</v>
      </c>
      <c r="AX617" s="15" t="s">
        <v>73</v>
      </c>
      <c r="AY617" s="248" t="s">
        <v>120</v>
      </c>
    </row>
    <row r="618" spans="1:65" s="13" customFormat="1" ht="11.25">
      <c r="B618" s="204"/>
      <c r="C618" s="205"/>
      <c r="D618" s="199" t="s">
        <v>128</v>
      </c>
      <c r="E618" s="206" t="s">
        <v>1</v>
      </c>
      <c r="F618" s="207" t="s">
        <v>671</v>
      </c>
      <c r="G618" s="205"/>
      <c r="H618" s="208">
        <v>1.6879999999999999</v>
      </c>
      <c r="I618" s="209"/>
      <c r="J618" s="205"/>
      <c r="K618" s="205"/>
      <c r="L618" s="210"/>
      <c r="M618" s="211"/>
      <c r="N618" s="212"/>
      <c r="O618" s="212"/>
      <c r="P618" s="212"/>
      <c r="Q618" s="212"/>
      <c r="R618" s="212"/>
      <c r="S618" s="212"/>
      <c r="T618" s="213"/>
      <c r="AT618" s="214" t="s">
        <v>128</v>
      </c>
      <c r="AU618" s="214" t="s">
        <v>81</v>
      </c>
      <c r="AV618" s="13" t="s">
        <v>83</v>
      </c>
      <c r="AW618" s="13" t="s">
        <v>30</v>
      </c>
      <c r="AX618" s="13" t="s">
        <v>73</v>
      </c>
      <c r="AY618" s="214" t="s">
        <v>120</v>
      </c>
    </row>
    <row r="619" spans="1:65" s="13" customFormat="1" ht="11.25">
      <c r="B619" s="204"/>
      <c r="C619" s="205"/>
      <c r="D619" s="199" t="s">
        <v>128</v>
      </c>
      <c r="E619" s="206" t="s">
        <v>1</v>
      </c>
      <c r="F619" s="207" t="s">
        <v>672</v>
      </c>
      <c r="G619" s="205"/>
      <c r="H619" s="208">
        <v>6.0380000000000003</v>
      </c>
      <c r="I619" s="209"/>
      <c r="J619" s="205"/>
      <c r="K619" s="205"/>
      <c r="L619" s="210"/>
      <c r="M619" s="211"/>
      <c r="N619" s="212"/>
      <c r="O619" s="212"/>
      <c r="P619" s="212"/>
      <c r="Q619" s="212"/>
      <c r="R619" s="212"/>
      <c r="S619" s="212"/>
      <c r="T619" s="213"/>
      <c r="AT619" s="214" t="s">
        <v>128</v>
      </c>
      <c r="AU619" s="214" t="s">
        <v>81</v>
      </c>
      <c r="AV619" s="13" t="s">
        <v>83</v>
      </c>
      <c r="AW619" s="13" t="s">
        <v>30</v>
      </c>
      <c r="AX619" s="13" t="s">
        <v>73</v>
      </c>
      <c r="AY619" s="214" t="s">
        <v>120</v>
      </c>
    </row>
    <row r="620" spans="1:65" s="13" customFormat="1" ht="11.25">
      <c r="B620" s="204"/>
      <c r="C620" s="205"/>
      <c r="D620" s="199" t="s">
        <v>128</v>
      </c>
      <c r="E620" s="206" t="s">
        <v>1</v>
      </c>
      <c r="F620" s="207" t="s">
        <v>673</v>
      </c>
      <c r="G620" s="205"/>
      <c r="H620" s="208">
        <v>6.4</v>
      </c>
      <c r="I620" s="209"/>
      <c r="J620" s="205"/>
      <c r="K620" s="205"/>
      <c r="L620" s="210"/>
      <c r="M620" s="211"/>
      <c r="N620" s="212"/>
      <c r="O620" s="212"/>
      <c r="P620" s="212"/>
      <c r="Q620" s="212"/>
      <c r="R620" s="212"/>
      <c r="S620" s="212"/>
      <c r="T620" s="213"/>
      <c r="AT620" s="214" t="s">
        <v>128</v>
      </c>
      <c r="AU620" s="214" t="s">
        <v>81</v>
      </c>
      <c r="AV620" s="13" t="s">
        <v>83</v>
      </c>
      <c r="AW620" s="13" t="s">
        <v>30</v>
      </c>
      <c r="AX620" s="13" t="s">
        <v>73</v>
      </c>
      <c r="AY620" s="214" t="s">
        <v>120</v>
      </c>
    </row>
    <row r="621" spans="1:65" s="14" customFormat="1" ht="11.25">
      <c r="B621" s="215"/>
      <c r="C621" s="216"/>
      <c r="D621" s="199" t="s">
        <v>128</v>
      </c>
      <c r="E621" s="217" t="s">
        <v>1</v>
      </c>
      <c r="F621" s="218" t="s">
        <v>130</v>
      </c>
      <c r="G621" s="216"/>
      <c r="H621" s="219">
        <v>225.101</v>
      </c>
      <c r="I621" s="220"/>
      <c r="J621" s="216"/>
      <c r="K621" s="216"/>
      <c r="L621" s="221"/>
      <c r="M621" s="222"/>
      <c r="N621" s="223"/>
      <c r="O621" s="223"/>
      <c r="P621" s="223"/>
      <c r="Q621" s="223"/>
      <c r="R621" s="223"/>
      <c r="S621" s="223"/>
      <c r="T621" s="224"/>
      <c r="AT621" s="225" t="s">
        <v>128</v>
      </c>
      <c r="AU621" s="225" t="s">
        <v>81</v>
      </c>
      <c r="AV621" s="14" t="s">
        <v>125</v>
      </c>
      <c r="AW621" s="14" t="s">
        <v>4</v>
      </c>
      <c r="AX621" s="14" t="s">
        <v>81</v>
      </c>
      <c r="AY621" s="225" t="s">
        <v>120</v>
      </c>
    </row>
    <row r="622" spans="1:65" s="2" customFormat="1" ht="24.2" customHeight="1">
      <c r="A622" s="34"/>
      <c r="B622" s="35"/>
      <c r="C622" s="185" t="s">
        <v>674</v>
      </c>
      <c r="D622" s="185" t="s">
        <v>121</v>
      </c>
      <c r="E622" s="186" t="s">
        <v>675</v>
      </c>
      <c r="F622" s="187" t="s">
        <v>676</v>
      </c>
      <c r="G622" s="188" t="s">
        <v>162</v>
      </c>
      <c r="H622" s="189">
        <v>3</v>
      </c>
      <c r="I622" s="190"/>
      <c r="J622" s="191">
        <f>ROUND(I622*H622,2)</f>
        <v>0</v>
      </c>
      <c r="K622" s="192"/>
      <c r="L622" s="39"/>
      <c r="M622" s="193" t="s">
        <v>1</v>
      </c>
      <c r="N622" s="194" t="s">
        <v>38</v>
      </c>
      <c r="O622" s="71"/>
      <c r="P622" s="195">
        <f>O622*H622</f>
        <v>0</v>
      </c>
      <c r="Q622" s="195">
        <v>0</v>
      </c>
      <c r="R622" s="195">
        <f>Q622*H622</f>
        <v>0</v>
      </c>
      <c r="S622" s="195">
        <v>0</v>
      </c>
      <c r="T622" s="196">
        <f>S622*H622</f>
        <v>0</v>
      </c>
      <c r="U622" s="34"/>
      <c r="V622" s="34"/>
      <c r="W622" s="34"/>
      <c r="X622" s="34"/>
      <c r="Y622" s="34"/>
      <c r="Z622" s="34"/>
      <c r="AA622" s="34"/>
      <c r="AB622" s="34"/>
      <c r="AC622" s="34"/>
      <c r="AD622" s="34"/>
      <c r="AE622" s="34"/>
      <c r="AR622" s="197" t="s">
        <v>125</v>
      </c>
      <c r="AT622" s="197" t="s">
        <v>121</v>
      </c>
      <c r="AU622" s="197" t="s">
        <v>81</v>
      </c>
      <c r="AY622" s="17" t="s">
        <v>120</v>
      </c>
      <c r="BE622" s="198">
        <f>IF(N622="základní",J622,0)</f>
        <v>0</v>
      </c>
      <c r="BF622" s="198">
        <f>IF(N622="snížená",J622,0)</f>
        <v>0</v>
      </c>
      <c r="BG622" s="198">
        <f>IF(N622="zákl. přenesená",J622,0)</f>
        <v>0</v>
      </c>
      <c r="BH622" s="198">
        <f>IF(N622="sníž. přenesená",J622,0)</f>
        <v>0</v>
      </c>
      <c r="BI622" s="198">
        <f>IF(N622="nulová",J622,0)</f>
        <v>0</v>
      </c>
      <c r="BJ622" s="17" t="s">
        <v>81</v>
      </c>
      <c r="BK622" s="198">
        <f>ROUND(I622*H622,2)</f>
        <v>0</v>
      </c>
      <c r="BL622" s="17" t="s">
        <v>125</v>
      </c>
      <c r="BM622" s="197" t="s">
        <v>677</v>
      </c>
    </row>
    <row r="623" spans="1:65" s="2" customFormat="1" ht="19.5">
      <c r="A623" s="34"/>
      <c r="B623" s="35"/>
      <c r="C623" s="36"/>
      <c r="D623" s="199" t="s">
        <v>127</v>
      </c>
      <c r="E623" s="36"/>
      <c r="F623" s="200" t="s">
        <v>676</v>
      </c>
      <c r="G623" s="36"/>
      <c r="H623" s="36"/>
      <c r="I623" s="201"/>
      <c r="J623" s="36"/>
      <c r="K623" s="36"/>
      <c r="L623" s="39"/>
      <c r="M623" s="202"/>
      <c r="N623" s="203"/>
      <c r="O623" s="71"/>
      <c r="P623" s="71"/>
      <c r="Q623" s="71"/>
      <c r="R623" s="71"/>
      <c r="S623" s="71"/>
      <c r="T623" s="72"/>
      <c r="U623" s="34"/>
      <c r="V623" s="34"/>
      <c r="W623" s="34"/>
      <c r="X623" s="34"/>
      <c r="Y623" s="34"/>
      <c r="Z623" s="34"/>
      <c r="AA623" s="34"/>
      <c r="AB623" s="34"/>
      <c r="AC623" s="34"/>
      <c r="AD623" s="34"/>
      <c r="AE623" s="34"/>
      <c r="AT623" s="17" t="s">
        <v>127</v>
      </c>
      <c r="AU623" s="17" t="s">
        <v>81</v>
      </c>
    </row>
    <row r="624" spans="1:65" s="15" customFormat="1" ht="11.25">
      <c r="B624" s="239"/>
      <c r="C624" s="240"/>
      <c r="D624" s="199" t="s">
        <v>128</v>
      </c>
      <c r="E624" s="241" t="s">
        <v>1</v>
      </c>
      <c r="F624" s="242" t="s">
        <v>678</v>
      </c>
      <c r="G624" s="240"/>
      <c r="H624" s="241" t="s">
        <v>1</v>
      </c>
      <c r="I624" s="243"/>
      <c r="J624" s="240"/>
      <c r="K624" s="240"/>
      <c r="L624" s="244"/>
      <c r="M624" s="245"/>
      <c r="N624" s="246"/>
      <c r="O624" s="246"/>
      <c r="P624" s="246"/>
      <c r="Q624" s="246"/>
      <c r="R624" s="246"/>
      <c r="S624" s="246"/>
      <c r="T624" s="247"/>
      <c r="AT624" s="248" t="s">
        <v>128</v>
      </c>
      <c r="AU624" s="248" t="s">
        <v>81</v>
      </c>
      <c r="AV624" s="15" t="s">
        <v>81</v>
      </c>
      <c r="AW624" s="15" t="s">
        <v>30</v>
      </c>
      <c r="AX624" s="15" t="s">
        <v>73</v>
      </c>
      <c r="AY624" s="248" t="s">
        <v>120</v>
      </c>
    </row>
    <row r="625" spans="1:65" s="13" customFormat="1" ht="11.25">
      <c r="B625" s="204"/>
      <c r="C625" s="205"/>
      <c r="D625" s="199" t="s">
        <v>128</v>
      </c>
      <c r="E625" s="206" t="s">
        <v>1</v>
      </c>
      <c r="F625" s="207" t="s">
        <v>679</v>
      </c>
      <c r="G625" s="205"/>
      <c r="H625" s="208">
        <v>3</v>
      </c>
      <c r="I625" s="209"/>
      <c r="J625" s="205"/>
      <c r="K625" s="205"/>
      <c r="L625" s="210"/>
      <c r="M625" s="211"/>
      <c r="N625" s="212"/>
      <c r="O625" s="212"/>
      <c r="P625" s="212"/>
      <c r="Q625" s="212"/>
      <c r="R625" s="212"/>
      <c r="S625" s="212"/>
      <c r="T625" s="213"/>
      <c r="AT625" s="214" t="s">
        <v>128</v>
      </c>
      <c r="AU625" s="214" t="s">
        <v>81</v>
      </c>
      <c r="AV625" s="13" t="s">
        <v>83</v>
      </c>
      <c r="AW625" s="13" t="s">
        <v>30</v>
      </c>
      <c r="AX625" s="13" t="s">
        <v>73</v>
      </c>
      <c r="AY625" s="214" t="s">
        <v>120</v>
      </c>
    </row>
    <row r="626" spans="1:65" s="14" customFormat="1" ht="11.25">
      <c r="B626" s="215"/>
      <c r="C626" s="216"/>
      <c r="D626" s="199" t="s">
        <v>128</v>
      </c>
      <c r="E626" s="217" t="s">
        <v>1</v>
      </c>
      <c r="F626" s="218" t="s">
        <v>130</v>
      </c>
      <c r="G626" s="216"/>
      <c r="H626" s="219">
        <v>3</v>
      </c>
      <c r="I626" s="220"/>
      <c r="J626" s="216"/>
      <c r="K626" s="216"/>
      <c r="L626" s="221"/>
      <c r="M626" s="222"/>
      <c r="N626" s="223"/>
      <c r="O626" s="223"/>
      <c r="P626" s="223"/>
      <c r="Q626" s="223"/>
      <c r="R626" s="223"/>
      <c r="S626" s="223"/>
      <c r="T626" s="224"/>
      <c r="AT626" s="225" t="s">
        <v>128</v>
      </c>
      <c r="AU626" s="225" t="s">
        <v>81</v>
      </c>
      <c r="AV626" s="14" t="s">
        <v>125</v>
      </c>
      <c r="AW626" s="14" t="s">
        <v>4</v>
      </c>
      <c r="AX626" s="14" t="s">
        <v>81</v>
      </c>
      <c r="AY626" s="225" t="s">
        <v>120</v>
      </c>
    </row>
    <row r="627" spans="1:65" s="2" customFormat="1" ht="14.45" customHeight="1">
      <c r="A627" s="34"/>
      <c r="B627" s="35"/>
      <c r="C627" s="185" t="s">
        <v>680</v>
      </c>
      <c r="D627" s="185" t="s">
        <v>121</v>
      </c>
      <c r="E627" s="186" t="s">
        <v>681</v>
      </c>
      <c r="F627" s="187" t="s">
        <v>682</v>
      </c>
      <c r="G627" s="188" t="s">
        <v>214</v>
      </c>
      <c r="H627" s="189">
        <v>3036.73</v>
      </c>
      <c r="I627" s="190"/>
      <c r="J627" s="191">
        <f>ROUND(I627*H627,2)</f>
        <v>0</v>
      </c>
      <c r="K627" s="192"/>
      <c r="L627" s="39"/>
      <c r="M627" s="193" t="s">
        <v>1</v>
      </c>
      <c r="N627" s="194" t="s">
        <v>38</v>
      </c>
      <c r="O627" s="71"/>
      <c r="P627" s="195">
        <f>O627*H627</f>
        <v>0</v>
      </c>
      <c r="Q627" s="195">
        <v>0</v>
      </c>
      <c r="R627" s="195">
        <f>Q627*H627</f>
        <v>0</v>
      </c>
      <c r="S627" s="195">
        <v>0</v>
      </c>
      <c r="T627" s="196">
        <f>S627*H627</f>
        <v>0</v>
      </c>
      <c r="U627" s="34"/>
      <c r="V627" s="34"/>
      <c r="W627" s="34"/>
      <c r="X627" s="34"/>
      <c r="Y627" s="34"/>
      <c r="Z627" s="34"/>
      <c r="AA627" s="34"/>
      <c r="AB627" s="34"/>
      <c r="AC627" s="34"/>
      <c r="AD627" s="34"/>
      <c r="AE627" s="34"/>
      <c r="AR627" s="197" t="s">
        <v>629</v>
      </c>
      <c r="AT627" s="197" t="s">
        <v>121</v>
      </c>
      <c r="AU627" s="197" t="s">
        <v>81</v>
      </c>
      <c r="AY627" s="17" t="s">
        <v>120</v>
      </c>
      <c r="BE627" s="198">
        <f>IF(N627="základní",J627,0)</f>
        <v>0</v>
      </c>
      <c r="BF627" s="198">
        <f>IF(N627="snížená",J627,0)</f>
        <v>0</v>
      </c>
      <c r="BG627" s="198">
        <f>IF(N627="zákl. přenesená",J627,0)</f>
        <v>0</v>
      </c>
      <c r="BH627" s="198">
        <f>IF(N627="sníž. přenesená",J627,0)</f>
        <v>0</v>
      </c>
      <c r="BI627" s="198">
        <f>IF(N627="nulová",J627,0)</f>
        <v>0</v>
      </c>
      <c r="BJ627" s="17" t="s">
        <v>81</v>
      </c>
      <c r="BK627" s="198">
        <f>ROUND(I627*H627,2)</f>
        <v>0</v>
      </c>
      <c r="BL627" s="17" t="s">
        <v>629</v>
      </c>
      <c r="BM627" s="197" t="s">
        <v>683</v>
      </c>
    </row>
    <row r="628" spans="1:65" s="2" customFormat="1" ht="11.25">
      <c r="A628" s="34"/>
      <c r="B628" s="35"/>
      <c r="C628" s="36"/>
      <c r="D628" s="199" t="s">
        <v>127</v>
      </c>
      <c r="E628" s="36"/>
      <c r="F628" s="200" t="s">
        <v>682</v>
      </c>
      <c r="G628" s="36"/>
      <c r="H628" s="36"/>
      <c r="I628" s="201"/>
      <c r="J628" s="36"/>
      <c r="K628" s="36"/>
      <c r="L628" s="39"/>
      <c r="M628" s="202"/>
      <c r="N628" s="203"/>
      <c r="O628" s="71"/>
      <c r="P628" s="71"/>
      <c r="Q628" s="71"/>
      <c r="R628" s="71"/>
      <c r="S628" s="71"/>
      <c r="T628" s="72"/>
      <c r="U628" s="34"/>
      <c r="V628" s="34"/>
      <c r="W628" s="34"/>
      <c r="X628" s="34"/>
      <c r="Y628" s="34"/>
      <c r="Z628" s="34"/>
      <c r="AA628" s="34"/>
      <c r="AB628" s="34"/>
      <c r="AC628" s="34"/>
      <c r="AD628" s="34"/>
      <c r="AE628" s="34"/>
      <c r="AT628" s="17" t="s">
        <v>127</v>
      </c>
      <c r="AU628" s="17" t="s">
        <v>81</v>
      </c>
    </row>
    <row r="629" spans="1:65" s="13" customFormat="1" ht="11.25">
      <c r="B629" s="204"/>
      <c r="C629" s="205"/>
      <c r="D629" s="199" t="s">
        <v>128</v>
      </c>
      <c r="E629" s="206" t="s">
        <v>1</v>
      </c>
      <c r="F629" s="207" t="s">
        <v>684</v>
      </c>
      <c r="G629" s="205"/>
      <c r="H629" s="208">
        <v>3036.73</v>
      </c>
      <c r="I629" s="209"/>
      <c r="J629" s="205"/>
      <c r="K629" s="205"/>
      <c r="L629" s="210"/>
      <c r="M629" s="211"/>
      <c r="N629" s="212"/>
      <c r="O629" s="212"/>
      <c r="P629" s="212"/>
      <c r="Q629" s="212"/>
      <c r="R629" s="212"/>
      <c r="S629" s="212"/>
      <c r="T629" s="213"/>
      <c r="AT629" s="214" t="s">
        <v>128</v>
      </c>
      <c r="AU629" s="214" t="s">
        <v>81</v>
      </c>
      <c r="AV629" s="13" t="s">
        <v>83</v>
      </c>
      <c r="AW629" s="13" t="s">
        <v>30</v>
      </c>
      <c r="AX629" s="13" t="s">
        <v>81</v>
      </c>
      <c r="AY629" s="214" t="s">
        <v>120</v>
      </c>
    </row>
    <row r="630" spans="1:65" s="2" customFormat="1" ht="49.15" customHeight="1">
      <c r="A630" s="34"/>
      <c r="B630" s="35"/>
      <c r="C630" s="185" t="s">
        <v>685</v>
      </c>
      <c r="D630" s="185" t="s">
        <v>121</v>
      </c>
      <c r="E630" s="186" t="s">
        <v>686</v>
      </c>
      <c r="F630" s="187" t="s">
        <v>687</v>
      </c>
      <c r="G630" s="188" t="s">
        <v>214</v>
      </c>
      <c r="H630" s="189">
        <v>3025.875</v>
      </c>
      <c r="I630" s="190"/>
      <c r="J630" s="191">
        <f>ROUND(I630*H630,2)</f>
        <v>0</v>
      </c>
      <c r="K630" s="192"/>
      <c r="L630" s="39"/>
      <c r="M630" s="193" t="s">
        <v>1</v>
      </c>
      <c r="N630" s="194" t="s">
        <v>38</v>
      </c>
      <c r="O630" s="71"/>
      <c r="P630" s="195">
        <f>O630*H630</f>
        <v>0</v>
      </c>
      <c r="Q630" s="195">
        <v>0</v>
      </c>
      <c r="R630" s="195">
        <f>Q630*H630</f>
        <v>0</v>
      </c>
      <c r="S630" s="195">
        <v>0</v>
      </c>
      <c r="T630" s="196">
        <f>S630*H630</f>
        <v>0</v>
      </c>
      <c r="U630" s="34"/>
      <c r="V630" s="34"/>
      <c r="W630" s="34"/>
      <c r="X630" s="34"/>
      <c r="Y630" s="34"/>
      <c r="Z630" s="34"/>
      <c r="AA630" s="34"/>
      <c r="AB630" s="34"/>
      <c r="AC630" s="34"/>
      <c r="AD630" s="34"/>
      <c r="AE630" s="34"/>
      <c r="AR630" s="197" t="s">
        <v>629</v>
      </c>
      <c r="AT630" s="197" t="s">
        <v>121</v>
      </c>
      <c r="AU630" s="197" t="s">
        <v>81</v>
      </c>
      <c r="AY630" s="17" t="s">
        <v>120</v>
      </c>
      <c r="BE630" s="198">
        <f>IF(N630="základní",J630,0)</f>
        <v>0</v>
      </c>
      <c r="BF630" s="198">
        <f>IF(N630="snížená",J630,0)</f>
        <v>0</v>
      </c>
      <c r="BG630" s="198">
        <f>IF(N630="zákl. přenesená",J630,0)</f>
        <v>0</v>
      </c>
      <c r="BH630" s="198">
        <f>IF(N630="sníž. přenesená",J630,0)</f>
        <v>0</v>
      </c>
      <c r="BI630" s="198">
        <f>IF(N630="nulová",J630,0)</f>
        <v>0</v>
      </c>
      <c r="BJ630" s="17" t="s">
        <v>81</v>
      </c>
      <c r="BK630" s="198">
        <f>ROUND(I630*H630,2)</f>
        <v>0</v>
      </c>
      <c r="BL630" s="17" t="s">
        <v>629</v>
      </c>
      <c r="BM630" s="197" t="s">
        <v>688</v>
      </c>
    </row>
    <row r="631" spans="1:65" s="2" customFormat="1" ht="29.25">
      <c r="A631" s="34"/>
      <c r="B631" s="35"/>
      <c r="C631" s="36"/>
      <c r="D631" s="199" t="s">
        <v>127</v>
      </c>
      <c r="E631" s="36"/>
      <c r="F631" s="200" t="s">
        <v>687</v>
      </c>
      <c r="G631" s="36"/>
      <c r="H631" s="36"/>
      <c r="I631" s="201"/>
      <c r="J631" s="36"/>
      <c r="K631" s="36"/>
      <c r="L631" s="39"/>
      <c r="M631" s="202"/>
      <c r="N631" s="203"/>
      <c r="O631" s="71"/>
      <c r="P631" s="71"/>
      <c r="Q631" s="71"/>
      <c r="R631" s="71"/>
      <c r="S631" s="71"/>
      <c r="T631" s="72"/>
      <c r="U631" s="34"/>
      <c r="V631" s="34"/>
      <c r="W631" s="34"/>
      <c r="X631" s="34"/>
      <c r="Y631" s="34"/>
      <c r="Z631" s="34"/>
      <c r="AA631" s="34"/>
      <c r="AB631" s="34"/>
      <c r="AC631" s="34"/>
      <c r="AD631" s="34"/>
      <c r="AE631" s="34"/>
      <c r="AT631" s="17" t="s">
        <v>127</v>
      </c>
      <c r="AU631" s="17" t="s">
        <v>81</v>
      </c>
    </row>
    <row r="632" spans="1:65" s="15" customFormat="1" ht="11.25">
      <c r="B632" s="239"/>
      <c r="C632" s="240"/>
      <c r="D632" s="199" t="s">
        <v>128</v>
      </c>
      <c r="E632" s="241" t="s">
        <v>1</v>
      </c>
      <c r="F632" s="242" t="s">
        <v>689</v>
      </c>
      <c r="G632" s="240"/>
      <c r="H632" s="241" t="s">
        <v>1</v>
      </c>
      <c r="I632" s="243"/>
      <c r="J632" s="240"/>
      <c r="K632" s="240"/>
      <c r="L632" s="244"/>
      <c r="M632" s="245"/>
      <c r="N632" s="246"/>
      <c r="O632" s="246"/>
      <c r="P632" s="246"/>
      <c r="Q632" s="246"/>
      <c r="R632" s="246"/>
      <c r="S632" s="246"/>
      <c r="T632" s="247"/>
      <c r="AT632" s="248" t="s">
        <v>128</v>
      </c>
      <c r="AU632" s="248" t="s">
        <v>81</v>
      </c>
      <c r="AV632" s="15" t="s">
        <v>81</v>
      </c>
      <c r="AW632" s="15" t="s">
        <v>30</v>
      </c>
      <c r="AX632" s="15" t="s">
        <v>73</v>
      </c>
      <c r="AY632" s="248" t="s">
        <v>120</v>
      </c>
    </row>
    <row r="633" spans="1:65" s="13" customFormat="1" ht="11.25">
      <c r="B633" s="204"/>
      <c r="C633" s="205"/>
      <c r="D633" s="199" t="s">
        <v>128</v>
      </c>
      <c r="E633" s="206" t="s">
        <v>1</v>
      </c>
      <c r="F633" s="207" t="s">
        <v>690</v>
      </c>
      <c r="G633" s="205"/>
      <c r="H633" s="208">
        <v>2973</v>
      </c>
      <c r="I633" s="209"/>
      <c r="J633" s="205"/>
      <c r="K633" s="205"/>
      <c r="L633" s="210"/>
      <c r="M633" s="211"/>
      <c r="N633" s="212"/>
      <c r="O633" s="212"/>
      <c r="P633" s="212"/>
      <c r="Q633" s="212"/>
      <c r="R633" s="212"/>
      <c r="S633" s="212"/>
      <c r="T633" s="213"/>
      <c r="AT633" s="214" t="s">
        <v>128</v>
      </c>
      <c r="AU633" s="214" t="s">
        <v>81</v>
      </c>
      <c r="AV633" s="13" t="s">
        <v>83</v>
      </c>
      <c r="AW633" s="13" t="s">
        <v>30</v>
      </c>
      <c r="AX633" s="13" t="s">
        <v>73</v>
      </c>
      <c r="AY633" s="214" t="s">
        <v>120</v>
      </c>
    </row>
    <row r="634" spans="1:65" s="15" customFormat="1" ht="11.25">
      <c r="B634" s="239"/>
      <c r="C634" s="240"/>
      <c r="D634" s="199" t="s">
        <v>128</v>
      </c>
      <c r="E634" s="241" t="s">
        <v>1</v>
      </c>
      <c r="F634" s="242" t="s">
        <v>691</v>
      </c>
      <c r="G634" s="240"/>
      <c r="H634" s="241" t="s">
        <v>1</v>
      </c>
      <c r="I634" s="243"/>
      <c r="J634" s="240"/>
      <c r="K634" s="240"/>
      <c r="L634" s="244"/>
      <c r="M634" s="245"/>
      <c r="N634" s="246"/>
      <c r="O634" s="246"/>
      <c r="P634" s="246"/>
      <c r="Q634" s="246"/>
      <c r="R634" s="246"/>
      <c r="S634" s="246"/>
      <c r="T634" s="247"/>
      <c r="AT634" s="248" t="s">
        <v>128</v>
      </c>
      <c r="AU634" s="248" t="s">
        <v>81</v>
      </c>
      <c r="AV634" s="15" t="s">
        <v>81</v>
      </c>
      <c r="AW634" s="15" t="s">
        <v>30</v>
      </c>
      <c r="AX634" s="15" t="s">
        <v>73</v>
      </c>
      <c r="AY634" s="248" t="s">
        <v>120</v>
      </c>
    </row>
    <row r="635" spans="1:65" s="13" customFormat="1" ht="11.25">
      <c r="B635" s="204"/>
      <c r="C635" s="205"/>
      <c r="D635" s="199" t="s">
        <v>128</v>
      </c>
      <c r="E635" s="206" t="s">
        <v>1</v>
      </c>
      <c r="F635" s="207" t="s">
        <v>692</v>
      </c>
      <c r="G635" s="205"/>
      <c r="H635" s="208">
        <v>52.875</v>
      </c>
      <c r="I635" s="209"/>
      <c r="J635" s="205"/>
      <c r="K635" s="205"/>
      <c r="L635" s="210"/>
      <c r="M635" s="211"/>
      <c r="N635" s="212"/>
      <c r="O635" s="212"/>
      <c r="P635" s="212"/>
      <c r="Q635" s="212"/>
      <c r="R635" s="212"/>
      <c r="S635" s="212"/>
      <c r="T635" s="213"/>
      <c r="AT635" s="214" t="s">
        <v>128</v>
      </c>
      <c r="AU635" s="214" t="s">
        <v>81</v>
      </c>
      <c r="AV635" s="13" t="s">
        <v>83</v>
      </c>
      <c r="AW635" s="13" t="s">
        <v>30</v>
      </c>
      <c r="AX635" s="13" t="s">
        <v>73</v>
      </c>
      <c r="AY635" s="214" t="s">
        <v>120</v>
      </c>
    </row>
    <row r="636" spans="1:65" s="14" customFormat="1" ht="11.25">
      <c r="B636" s="215"/>
      <c r="C636" s="216"/>
      <c r="D636" s="199" t="s">
        <v>128</v>
      </c>
      <c r="E636" s="217" t="s">
        <v>1</v>
      </c>
      <c r="F636" s="218" t="s">
        <v>130</v>
      </c>
      <c r="G636" s="216"/>
      <c r="H636" s="219">
        <v>3025.875</v>
      </c>
      <c r="I636" s="220"/>
      <c r="J636" s="216"/>
      <c r="K636" s="216"/>
      <c r="L636" s="221"/>
      <c r="M636" s="222"/>
      <c r="N636" s="223"/>
      <c r="O636" s="223"/>
      <c r="P636" s="223"/>
      <c r="Q636" s="223"/>
      <c r="R636" s="223"/>
      <c r="S636" s="223"/>
      <c r="T636" s="224"/>
      <c r="AT636" s="225" t="s">
        <v>128</v>
      </c>
      <c r="AU636" s="225" t="s">
        <v>81</v>
      </c>
      <c r="AV636" s="14" t="s">
        <v>125</v>
      </c>
      <c r="AW636" s="14" t="s">
        <v>30</v>
      </c>
      <c r="AX636" s="14" t="s">
        <v>81</v>
      </c>
      <c r="AY636" s="225" t="s">
        <v>120</v>
      </c>
    </row>
    <row r="637" spans="1:65" s="2" customFormat="1" ht="49.15" customHeight="1">
      <c r="A637" s="34"/>
      <c r="B637" s="35"/>
      <c r="C637" s="185" t="s">
        <v>693</v>
      </c>
      <c r="D637" s="185" t="s">
        <v>121</v>
      </c>
      <c r="E637" s="186" t="s">
        <v>694</v>
      </c>
      <c r="F637" s="187" t="s">
        <v>695</v>
      </c>
      <c r="G637" s="188" t="s">
        <v>214</v>
      </c>
      <c r="H637" s="189">
        <v>25.6</v>
      </c>
      <c r="I637" s="190"/>
      <c r="J637" s="191">
        <f>ROUND(I637*H637,2)</f>
        <v>0</v>
      </c>
      <c r="K637" s="192"/>
      <c r="L637" s="39"/>
      <c r="M637" s="193" t="s">
        <v>1</v>
      </c>
      <c r="N637" s="194" t="s">
        <v>38</v>
      </c>
      <c r="O637" s="71"/>
      <c r="P637" s="195">
        <f>O637*H637</f>
        <v>0</v>
      </c>
      <c r="Q637" s="195">
        <v>0</v>
      </c>
      <c r="R637" s="195">
        <f>Q637*H637</f>
        <v>0</v>
      </c>
      <c r="S637" s="195">
        <v>0</v>
      </c>
      <c r="T637" s="196">
        <f>S637*H637</f>
        <v>0</v>
      </c>
      <c r="U637" s="34"/>
      <c r="V637" s="34"/>
      <c r="W637" s="34"/>
      <c r="X637" s="34"/>
      <c r="Y637" s="34"/>
      <c r="Z637" s="34"/>
      <c r="AA637" s="34"/>
      <c r="AB637" s="34"/>
      <c r="AC637" s="34"/>
      <c r="AD637" s="34"/>
      <c r="AE637" s="34"/>
      <c r="AR637" s="197" t="s">
        <v>629</v>
      </c>
      <c r="AT637" s="197" t="s">
        <v>121</v>
      </c>
      <c r="AU637" s="197" t="s">
        <v>81</v>
      </c>
      <c r="AY637" s="17" t="s">
        <v>120</v>
      </c>
      <c r="BE637" s="198">
        <f>IF(N637="základní",J637,0)</f>
        <v>0</v>
      </c>
      <c r="BF637" s="198">
        <f>IF(N637="snížená",J637,0)</f>
        <v>0</v>
      </c>
      <c r="BG637" s="198">
        <f>IF(N637="zákl. přenesená",J637,0)</f>
        <v>0</v>
      </c>
      <c r="BH637" s="198">
        <f>IF(N637="sníž. přenesená",J637,0)</f>
        <v>0</v>
      </c>
      <c r="BI637" s="198">
        <f>IF(N637="nulová",J637,0)</f>
        <v>0</v>
      </c>
      <c r="BJ637" s="17" t="s">
        <v>81</v>
      </c>
      <c r="BK637" s="198">
        <f>ROUND(I637*H637,2)</f>
        <v>0</v>
      </c>
      <c r="BL637" s="17" t="s">
        <v>629</v>
      </c>
      <c r="BM637" s="197" t="s">
        <v>696</v>
      </c>
    </row>
    <row r="638" spans="1:65" s="2" customFormat="1" ht="29.25">
      <c r="A638" s="34"/>
      <c r="B638" s="35"/>
      <c r="C638" s="36"/>
      <c r="D638" s="199" t="s">
        <v>127</v>
      </c>
      <c r="E638" s="36"/>
      <c r="F638" s="200" t="s">
        <v>695</v>
      </c>
      <c r="G638" s="36"/>
      <c r="H638" s="36"/>
      <c r="I638" s="201"/>
      <c r="J638" s="36"/>
      <c r="K638" s="36"/>
      <c r="L638" s="39"/>
      <c r="M638" s="202"/>
      <c r="N638" s="203"/>
      <c r="O638" s="71"/>
      <c r="P638" s="71"/>
      <c r="Q638" s="71"/>
      <c r="R638" s="71"/>
      <c r="S638" s="71"/>
      <c r="T638" s="72"/>
      <c r="U638" s="34"/>
      <c r="V638" s="34"/>
      <c r="W638" s="34"/>
      <c r="X638" s="34"/>
      <c r="Y638" s="34"/>
      <c r="Z638" s="34"/>
      <c r="AA638" s="34"/>
      <c r="AB638" s="34"/>
      <c r="AC638" s="34"/>
      <c r="AD638" s="34"/>
      <c r="AE638" s="34"/>
      <c r="AT638" s="17" t="s">
        <v>127</v>
      </c>
      <c r="AU638" s="17" t="s">
        <v>81</v>
      </c>
    </row>
    <row r="639" spans="1:65" s="13" customFormat="1" ht="11.25">
      <c r="B639" s="204"/>
      <c r="C639" s="205"/>
      <c r="D639" s="199" t="s">
        <v>128</v>
      </c>
      <c r="E639" s="206" t="s">
        <v>1</v>
      </c>
      <c r="F639" s="207" t="s">
        <v>697</v>
      </c>
      <c r="G639" s="205"/>
      <c r="H639" s="208">
        <v>25.6</v>
      </c>
      <c r="I639" s="209"/>
      <c r="J639" s="205"/>
      <c r="K639" s="205"/>
      <c r="L639" s="210"/>
      <c r="M639" s="211"/>
      <c r="N639" s="212"/>
      <c r="O639" s="212"/>
      <c r="P639" s="212"/>
      <c r="Q639" s="212"/>
      <c r="R639" s="212"/>
      <c r="S639" s="212"/>
      <c r="T639" s="213"/>
      <c r="AT639" s="214" t="s">
        <v>128</v>
      </c>
      <c r="AU639" s="214" t="s">
        <v>81</v>
      </c>
      <c r="AV639" s="13" t="s">
        <v>83</v>
      </c>
      <c r="AW639" s="13" t="s">
        <v>30</v>
      </c>
      <c r="AX639" s="13" t="s">
        <v>73</v>
      </c>
      <c r="AY639" s="214" t="s">
        <v>120</v>
      </c>
    </row>
    <row r="640" spans="1:65" s="14" customFormat="1" ht="11.25">
      <c r="B640" s="215"/>
      <c r="C640" s="216"/>
      <c r="D640" s="199" t="s">
        <v>128</v>
      </c>
      <c r="E640" s="217" t="s">
        <v>1</v>
      </c>
      <c r="F640" s="218" t="s">
        <v>130</v>
      </c>
      <c r="G640" s="216"/>
      <c r="H640" s="219">
        <v>25.6</v>
      </c>
      <c r="I640" s="220"/>
      <c r="J640" s="216"/>
      <c r="K640" s="216"/>
      <c r="L640" s="221"/>
      <c r="M640" s="222"/>
      <c r="N640" s="223"/>
      <c r="O640" s="223"/>
      <c r="P640" s="223"/>
      <c r="Q640" s="223"/>
      <c r="R640" s="223"/>
      <c r="S640" s="223"/>
      <c r="T640" s="224"/>
      <c r="AT640" s="225" t="s">
        <v>128</v>
      </c>
      <c r="AU640" s="225" t="s">
        <v>81</v>
      </c>
      <c r="AV640" s="14" t="s">
        <v>125</v>
      </c>
      <c r="AW640" s="14" t="s">
        <v>30</v>
      </c>
      <c r="AX640" s="14" t="s">
        <v>81</v>
      </c>
      <c r="AY640" s="225" t="s">
        <v>120</v>
      </c>
    </row>
    <row r="641" spans="1:65" s="2" customFormat="1" ht="62.65" customHeight="1">
      <c r="A641" s="34"/>
      <c r="B641" s="35"/>
      <c r="C641" s="185" t="s">
        <v>698</v>
      </c>
      <c r="D641" s="185" t="s">
        <v>121</v>
      </c>
      <c r="E641" s="186" t="s">
        <v>699</v>
      </c>
      <c r="F641" s="187" t="s">
        <v>700</v>
      </c>
      <c r="G641" s="188" t="s">
        <v>214</v>
      </c>
      <c r="H641" s="189">
        <v>105.30500000000001</v>
      </c>
      <c r="I641" s="190"/>
      <c r="J641" s="191">
        <f>ROUND(I641*H641,2)</f>
        <v>0</v>
      </c>
      <c r="K641" s="192"/>
      <c r="L641" s="39"/>
      <c r="M641" s="193" t="s">
        <v>1</v>
      </c>
      <c r="N641" s="194" t="s">
        <v>38</v>
      </c>
      <c r="O641" s="71"/>
      <c r="P641" s="195">
        <f>O641*H641</f>
        <v>0</v>
      </c>
      <c r="Q641" s="195">
        <v>0</v>
      </c>
      <c r="R641" s="195">
        <f>Q641*H641</f>
        <v>0</v>
      </c>
      <c r="S641" s="195">
        <v>0</v>
      </c>
      <c r="T641" s="196">
        <f>S641*H641</f>
        <v>0</v>
      </c>
      <c r="U641" s="34"/>
      <c r="V641" s="34"/>
      <c r="W641" s="34"/>
      <c r="X641" s="34"/>
      <c r="Y641" s="34"/>
      <c r="Z641" s="34"/>
      <c r="AA641" s="34"/>
      <c r="AB641" s="34"/>
      <c r="AC641" s="34"/>
      <c r="AD641" s="34"/>
      <c r="AE641" s="34"/>
      <c r="AR641" s="197" t="s">
        <v>629</v>
      </c>
      <c r="AT641" s="197" t="s">
        <v>121</v>
      </c>
      <c r="AU641" s="197" t="s">
        <v>81</v>
      </c>
      <c r="AY641" s="17" t="s">
        <v>120</v>
      </c>
      <c r="BE641" s="198">
        <f>IF(N641="základní",J641,0)</f>
        <v>0</v>
      </c>
      <c r="BF641" s="198">
        <f>IF(N641="snížená",J641,0)</f>
        <v>0</v>
      </c>
      <c r="BG641" s="198">
        <f>IF(N641="zákl. přenesená",J641,0)</f>
        <v>0</v>
      </c>
      <c r="BH641" s="198">
        <f>IF(N641="sníž. přenesená",J641,0)</f>
        <v>0</v>
      </c>
      <c r="BI641" s="198">
        <f>IF(N641="nulová",J641,0)</f>
        <v>0</v>
      </c>
      <c r="BJ641" s="17" t="s">
        <v>81</v>
      </c>
      <c r="BK641" s="198">
        <f>ROUND(I641*H641,2)</f>
        <v>0</v>
      </c>
      <c r="BL641" s="17" t="s">
        <v>629</v>
      </c>
      <c r="BM641" s="197" t="s">
        <v>701</v>
      </c>
    </row>
    <row r="642" spans="1:65" s="2" customFormat="1" ht="39">
      <c r="A642" s="34"/>
      <c r="B642" s="35"/>
      <c r="C642" s="36"/>
      <c r="D642" s="199" t="s">
        <v>127</v>
      </c>
      <c r="E642" s="36"/>
      <c r="F642" s="200" t="s">
        <v>700</v>
      </c>
      <c r="G642" s="36"/>
      <c r="H642" s="36"/>
      <c r="I642" s="201"/>
      <c r="J642" s="36"/>
      <c r="K642" s="36"/>
      <c r="L642" s="39"/>
      <c r="M642" s="202"/>
      <c r="N642" s="203"/>
      <c r="O642" s="71"/>
      <c r="P642" s="71"/>
      <c r="Q642" s="71"/>
      <c r="R642" s="71"/>
      <c r="S642" s="71"/>
      <c r="T642" s="72"/>
      <c r="U642" s="34"/>
      <c r="V642" s="34"/>
      <c r="W642" s="34"/>
      <c r="X642" s="34"/>
      <c r="Y642" s="34"/>
      <c r="Z642" s="34"/>
      <c r="AA642" s="34"/>
      <c r="AB642" s="34"/>
      <c r="AC642" s="34"/>
      <c r="AD642" s="34"/>
      <c r="AE642" s="34"/>
      <c r="AT642" s="17" t="s">
        <v>127</v>
      </c>
      <c r="AU642" s="17" t="s">
        <v>81</v>
      </c>
    </row>
    <row r="643" spans="1:65" s="13" customFormat="1" ht="11.25">
      <c r="B643" s="204"/>
      <c r="C643" s="205"/>
      <c r="D643" s="199" t="s">
        <v>128</v>
      </c>
      <c r="E643" s="206" t="s">
        <v>1</v>
      </c>
      <c r="F643" s="207" t="s">
        <v>702</v>
      </c>
      <c r="G643" s="205"/>
      <c r="H643" s="208">
        <v>105.30500000000001</v>
      </c>
      <c r="I643" s="209"/>
      <c r="J643" s="205"/>
      <c r="K643" s="205"/>
      <c r="L643" s="210"/>
      <c r="M643" s="211"/>
      <c r="N643" s="212"/>
      <c r="O643" s="212"/>
      <c r="P643" s="212"/>
      <c r="Q643" s="212"/>
      <c r="R643" s="212"/>
      <c r="S643" s="212"/>
      <c r="T643" s="213"/>
      <c r="AT643" s="214" t="s">
        <v>128</v>
      </c>
      <c r="AU643" s="214" t="s">
        <v>81</v>
      </c>
      <c r="AV643" s="13" t="s">
        <v>83</v>
      </c>
      <c r="AW643" s="13" t="s">
        <v>30</v>
      </c>
      <c r="AX643" s="13" t="s">
        <v>81</v>
      </c>
      <c r="AY643" s="214" t="s">
        <v>120</v>
      </c>
    </row>
    <row r="644" spans="1:65" s="2" customFormat="1" ht="14.45" customHeight="1">
      <c r="A644" s="34"/>
      <c r="B644" s="35"/>
      <c r="C644" s="185" t="s">
        <v>703</v>
      </c>
      <c r="D644" s="185" t="s">
        <v>121</v>
      </c>
      <c r="E644" s="186" t="s">
        <v>704</v>
      </c>
      <c r="F644" s="187" t="s">
        <v>705</v>
      </c>
      <c r="G644" s="188" t="s">
        <v>214</v>
      </c>
      <c r="H644" s="189">
        <v>2973</v>
      </c>
      <c r="I644" s="190"/>
      <c r="J644" s="191">
        <f>ROUND(I644*H644,2)</f>
        <v>0</v>
      </c>
      <c r="K644" s="192"/>
      <c r="L644" s="39"/>
      <c r="M644" s="193" t="s">
        <v>1</v>
      </c>
      <c r="N644" s="194" t="s">
        <v>38</v>
      </c>
      <c r="O644" s="71"/>
      <c r="P644" s="195">
        <f>O644*H644</f>
        <v>0</v>
      </c>
      <c r="Q644" s="195">
        <v>0</v>
      </c>
      <c r="R644" s="195">
        <f>Q644*H644</f>
        <v>0</v>
      </c>
      <c r="S644" s="195">
        <v>0</v>
      </c>
      <c r="T644" s="196">
        <f>S644*H644</f>
        <v>0</v>
      </c>
      <c r="U644" s="34"/>
      <c r="V644" s="34"/>
      <c r="W644" s="34"/>
      <c r="X644" s="34"/>
      <c r="Y644" s="34"/>
      <c r="Z644" s="34"/>
      <c r="AA644" s="34"/>
      <c r="AB644" s="34"/>
      <c r="AC644" s="34"/>
      <c r="AD644" s="34"/>
      <c r="AE644" s="34"/>
      <c r="AR644" s="197" t="s">
        <v>629</v>
      </c>
      <c r="AT644" s="197" t="s">
        <v>121</v>
      </c>
      <c r="AU644" s="197" t="s">
        <v>81</v>
      </c>
      <c r="AY644" s="17" t="s">
        <v>120</v>
      </c>
      <c r="BE644" s="198">
        <f>IF(N644="základní",J644,0)</f>
        <v>0</v>
      </c>
      <c r="BF644" s="198">
        <f>IF(N644="snížená",J644,0)</f>
        <v>0</v>
      </c>
      <c r="BG644" s="198">
        <f>IF(N644="zákl. přenesená",J644,0)</f>
        <v>0</v>
      </c>
      <c r="BH644" s="198">
        <f>IF(N644="sníž. přenesená",J644,0)</f>
        <v>0</v>
      </c>
      <c r="BI644" s="198">
        <f>IF(N644="nulová",J644,0)</f>
        <v>0</v>
      </c>
      <c r="BJ644" s="17" t="s">
        <v>81</v>
      </c>
      <c r="BK644" s="198">
        <f>ROUND(I644*H644,2)</f>
        <v>0</v>
      </c>
      <c r="BL644" s="17" t="s">
        <v>629</v>
      </c>
      <c r="BM644" s="197" t="s">
        <v>706</v>
      </c>
    </row>
    <row r="645" spans="1:65" s="2" customFormat="1" ht="11.25">
      <c r="A645" s="34"/>
      <c r="B645" s="35"/>
      <c r="C645" s="36"/>
      <c r="D645" s="199" t="s">
        <v>127</v>
      </c>
      <c r="E645" s="36"/>
      <c r="F645" s="200" t="s">
        <v>705</v>
      </c>
      <c r="G645" s="36"/>
      <c r="H645" s="36"/>
      <c r="I645" s="201"/>
      <c r="J645" s="36"/>
      <c r="K645" s="36"/>
      <c r="L645" s="39"/>
      <c r="M645" s="202"/>
      <c r="N645" s="203"/>
      <c r="O645" s="71"/>
      <c r="P645" s="71"/>
      <c r="Q645" s="71"/>
      <c r="R645" s="71"/>
      <c r="S645" s="71"/>
      <c r="T645" s="72"/>
      <c r="U645" s="34"/>
      <c r="V645" s="34"/>
      <c r="W645" s="34"/>
      <c r="X645" s="34"/>
      <c r="Y645" s="34"/>
      <c r="Z645" s="34"/>
      <c r="AA645" s="34"/>
      <c r="AB645" s="34"/>
      <c r="AC645" s="34"/>
      <c r="AD645" s="34"/>
      <c r="AE645" s="34"/>
      <c r="AT645" s="17" t="s">
        <v>127</v>
      </c>
      <c r="AU645" s="17" t="s">
        <v>81</v>
      </c>
    </row>
    <row r="646" spans="1:65" s="15" customFormat="1" ht="11.25">
      <c r="B646" s="239"/>
      <c r="C646" s="240"/>
      <c r="D646" s="199" t="s">
        <v>128</v>
      </c>
      <c r="E646" s="241" t="s">
        <v>1</v>
      </c>
      <c r="F646" s="242" t="s">
        <v>707</v>
      </c>
      <c r="G646" s="240"/>
      <c r="H646" s="241" t="s">
        <v>1</v>
      </c>
      <c r="I646" s="243"/>
      <c r="J646" s="240"/>
      <c r="K646" s="240"/>
      <c r="L646" s="244"/>
      <c r="M646" s="245"/>
      <c r="N646" s="246"/>
      <c r="O646" s="246"/>
      <c r="P646" s="246"/>
      <c r="Q646" s="246"/>
      <c r="R646" s="246"/>
      <c r="S646" s="246"/>
      <c r="T646" s="247"/>
      <c r="AT646" s="248" t="s">
        <v>128</v>
      </c>
      <c r="AU646" s="248" t="s">
        <v>81</v>
      </c>
      <c r="AV646" s="15" t="s">
        <v>81</v>
      </c>
      <c r="AW646" s="15" t="s">
        <v>30</v>
      </c>
      <c r="AX646" s="15" t="s">
        <v>73</v>
      </c>
      <c r="AY646" s="248" t="s">
        <v>120</v>
      </c>
    </row>
    <row r="647" spans="1:65" s="13" customFormat="1" ht="11.25">
      <c r="B647" s="204"/>
      <c r="C647" s="205"/>
      <c r="D647" s="199" t="s">
        <v>128</v>
      </c>
      <c r="E647" s="206" t="s">
        <v>1</v>
      </c>
      <c r="F647" s="207" t="s">
        <v>708</v>
      </c>
      <c r="G647" s="205"/>
      <c r="H647" s="208">
        <v>1605</v>
      </c>
      <c r="I647" s="209"/>
      <c r="J647" s="205"/>
      <c r="K647" s="205"/>
      <c r="L647" s="210"/>
      <c r="M647" s="211"/>
      <c r="N647" s="212"/>
      <c r="O647" s="212"/>
      <c r="P647" s="212"/>
      <c r="Q647" s="212"/>
      <c r="R647" s="212"/>
      <c r="S647" s="212"/>
      <c r="T647" s="213"/>
      <c r="AT647" s="214" t="s">
        <v>128</v>
      </c>
      <c r="AU647" s="214" t="s">
        <v>81</v>
      </c>
      <c r="AV647" s="13" t="s">
        <v>83</v>
      </c>
      <c r="AW647" s="13" t="s">
        <v>30</v>
      </c>
      <c r="AX647" s="13" t="s">
        <v>73</v>
      </c>
      <c r="AY647" s="214" t="s">
        <v>120</v>
      </c>
    </row>
    <row r="648" spans="1:65" s="15" customFormat="1" ht="11.25">
      <c r="B648" s="239"/>
      <c r="C648" s="240"/>
      <c r="D648" s="199" t="s">
        <v>128</v>
      </c>
      <c r="E648" s="241" t="s">
        <v>1</v>
      </c>
      <c r="F648" s="242" t="s">
        <v>709</v>
      </c>
      <c r="G648" s="240"/>
      <c r="H648" s="241" t="s">
        <v>1</v>
      </c>
      <c r="I648" s="243"/>
      <c r="J648" s="240"/>
      <c r="K648" s="240"/>
      <c r="L648" s="244"/>
      <c r="M648" s="245"/>
      <c r="N648" s="246"/>
      <c r="O648" s="246"/>
      <c r="P648" s="246"/>
      <c r="Q648" s="246"/>
      <c r="R648" s="246"/>
      <c r="S648" s="246"/>
      <c r="T648" s="247"/>
      <c r="AT648" s="248" t="s">
        <v>128</v>
      </c>
      <c r="AU648" s="248" t="s">
        <v>81</v>
      </c>
      <c r="AV648" s="15" t="s">
        <v>81</v>
      </c>
      <c r="AW648" s="15" t="s">
        <v>30</v>
      </c>
      <c r="AX648" s="15" t="s">
        <v>73</v>
      </c>
      <c r="AY648" s="248" t="s">
        <v>120</v>
      </c>
    </row>
    <row r="649" spans="1:65" s="13" customFormat="1" ht="11.25">
      <c r="B649" s="204"/>
      <c r="C649" s="205"/>
      <c r="D649" s="199" t="s">
        <v>128</v>
      </c>
      <c r="E649" s="206" t="s">
        <v>1</v>
      </c>
      <c r="F649" s="207" t="s">
        <v>710</v>
      </c>
      <c r="G649" s="205"/>
      <c r="H649" s="208">
        <v>1368</v>
      </c>
      <c r="I649" s="209"/>
      <c r="J649" s="205"/>
      <c r="K649" s="205"/>
      <c r="L649" s="210"/>
      <c r="M649" s="211"/>
      <c r="N649" s="212"/>
      <c r="O649" s="212"/>
      <c r="P649" s="212"/>
      <c r="Q649" s="212"/>
      <c r="R649" s="212"/>
      <c r="S649" s="212"/>
      <c r="T649" s="213"/>
      <c r="AT649" s="214" t="s">
        <v>128</v>
      </c>
      <c r="AU649" s="214" t="s">
        <v>81</v>
      </c>
      <c r="AV649" s="13" t="s">
        <v>83</v>
      </c>
      <c r="AW649" s="13" t="s">
        <v>30</v>
      </c>
      <c r="AX649" s="13" t="s">
        <v>73</v>
      </c>
      <c r="AY649" s="214" t="s">
        <v>120</v>
      </c>
    </row>
    <row r="650" spans="1:65" s="14" customFormat="1" ht="11.25">
      <c r="B650" s="215"/>
      <c r="C650" s="216"/>
      <c r="D650" s="199" t="s">
        <v>128</v>
      </c>
      <c r="E650" s="217" t="s">
        <v>1</v>
      </c>
      <c r="F650" s="218" t="s">
        <v>130</v>
      </c>
      <c r="G650" s="216"/>
      <c r="H650" s="219">
        <v>2973</v>
      </c>
      <c r="I650" s="220"/>
      <c r="J650" s="216"/>
      <c r="K650" s="216"/>
      <c r="L650" s="221"/>
      <c r="M650" s="222"/>
      <c r="N650" s="223"/>
      <c r="O650" s="223"/>
      <c r="P650" s="223"/>
      <c r="Q650" s="223"/>
      <c r="R650" s="223"/>
      <c r="S650" s="223"/>
      <c r="T650" s="224"/>
      <c r="AT650" s="225" t="s">
        <v>128</v>
      </c>
      <c r="AU650" s="225" t="s">
        <v>81</v>
      </c>
      <c r="AV650" s="14" t="s">
        <v>125</v>
      </c>
      <c r="AW650" s="14" t="s">
        <v>30</v>
      </c>
      <c r="AX650" s="14" t="s">
        <v>81</v>
      </c>
      <c r="AY650" s="225" t="s">
        <v>120</v>
      </c>
    </row>
    <row r="651" spans="1:65" s="2" customFormat="1" ht="14.45" customHeight="1">
      <c r="A651" s="34"/>
      <c r="B651" s="35"/>
      <c r="C651" s="185" t="s">
        <v>711</v>
      </c>
      <c r="D651" s="185" t="s">
        <v>121</v>
      </c>
      <c r="E651" s="186" t="s">
        <v>712</v>
      </c>
      <c r="F651" s="187" t="s">
        <v>713</v>
      </c>
      <c r="G651" s="188" t="s">
        <v>214</v>
      </c>
      <c r="H651" s="189">
        <v>111.44</v>
      </c>
      <c r="I651" s="190"/>
      <c r="J651" s="191">
        <f>ROUND(I651*H651,2)</f>
        <v>0</v>
      </c>
      <c r="K651" s="192"/>
      <c r="L651" s="39"/>
      <c r="M651" s="193" t="s">
        <v>1</v>
      </c>
      <c r="N651" s="194" t="s">
        <v>38</v>
      </c>
      <c r="O651" s="71"/>
      <c r="P651" s="195">
        <f>O651*H651</f>
        <v>0</v>
      </c>
      <c r="Q651" s="195">
        <v>0</v>
      </c>
      <c r="R651" s="195">
        <f>Q651*H651</f>
        <v>0</v>
      </c>
      <c r="S651" s="195">
        <v>0</v>
      </c>
      <c r="T651" s="196">
        <f>S651*H651</f>
        <v>0</v>
      </c>
      <c r="U651" s="34"/>
      <c r="V651" s="34"/>
      <c r="W651" s="34"/>
      <c r="X651" s="34"/>
      <c r="Y651" s="34"/>
      <c r="Z651" s="34"/>
      <c r="AA651" s="34"/>
      <c r="AB651" s="34"/>
      <c r="AC651" s="34"/>
      <c r="AD651" s="34"/>
      <c r="AE651" s="34"/>
      <c r="AR651" s="197" t="s">
        <v>629</v>
      </c>
      <c r="AT651" s="197" t="s">
        <v>121</v>
      </c>
      <c r="AU651" s="197" t="s">
        <v>81</v>
      </c>
      <c r="AY651" s="17" t="s">
        <v>120</v>
      </c>
      <c r="BE651" s="198">
        <f>IF(N651="základní",J651,0)</f>
        <v>0</v>
      </c>
      <c r="BF651" s="198">
        <f>IF(N651="snížená",J651,0)</f>
        <v>0</v>
      </c>
      <c r="BG651" s="198">
        <f>IF(N651="zákl. přenesená",J651,0)</f>
        <v>0</v>
      </c>
      <c r="BH651" s="198">
        <f>IF(N651="sníž. přenesená",J651,0)</f>
        <v>0</v>
      </c>
      <c r="BI651" s="198">
        <f>IF(N651="nulová",J651,0)</f>
        <v>0</v>
      </c>
      <c r="BJ651" s="17" t="s">
        <v>81</v>
      </c>
      <c r="BK651" s="198">
        <f>ROUND(I651*H651,2)</f>
        <v>0</v>
      </c>
      <c r="BL651" s="17" t="s">
        <v>629</v>
      </c>
      <c r="BM651" s="197" t="s">
        <v>714</v>
      </c>
    </row>
    <row r="652" spans="1:65" s="2" customFormat="1" ht="11.25">
      <c r="A652" s="34"/>
      <c r="B652" s="35"/>
      <c r="C652" s="36"/>
      <c r="D652" s="199" t="s">
        <v>127</v>
      </c>
      <c r="E652" s="36"/>
      <c r="F652" s="200" t="s">
        <v>713</v>
      </c>
      <c r="G652" s="36"/>
      <c r="H652" s="36"/>
      <c r="I652" s="201"/>
      <c r="J652" s="36"/>
      <c r="K652" s="36"/>
      <c r="L652" s="39"/>
      <c r="M652" s="202"/>
      <c r="N652" s="203"/>
      <c r="O652" s="71"/>
      <c r="P652" s="71"/>
      <c r="Q652" s="71"/>
      <c r="R652" s="71"/>
      <c r="S652" s="71"/>
      <c r="T652" s="72"/>
      <c r="U652" s="34"/>
      <c r="V652" s="34"/>
      <c r="W652" s="34"/>
      <c r="X652" s="34"/>
      <c r="Y652" s="34"/>
      <c r="Z652" s="34"/>
      <c r="AA652" s="34"/>
      <c r="AB652" s="34"/>
      <c r="AC652" s="34"/>
      <c r="AD652" s="34"/>
      <c r="AE652" s="34"/>
      <c r="AT652" s="17" t="s">
        <v>127</v>
      </c>
      <c r="AU652" s="17" t="s">
        <v>81</v>
      </c>
    </row>
    <row r="653" spans="1:65" s="13" customFormat="1" ht="11.25">
      <c r="B653" s="204"/>
      <c r="C653" s="205"/>
      <c r="D653" s="199" t="s">
        <v>128</v>
      </c>
      <c r="E653" s="206" t="s">
        <v>1</v>
      </c>
      <c r="F653" s="207" t="s">
        <v>622</v>
      </c>
      <c r="G653" s="205"/>
      <c r="H653" s="208">
        <v>111.44</v>
      </c>
      <c r="I653" s="209"/>
      <c r="J653" s="205"/>
      <c r="K653" s="205"/>
      <c r="L653" s="210"/>
      <c r="M653" s="211"/>
      <c r="N653" s="212"/>
      <c r="O653" s="212"/>
      <c r="P653" s="212"/>
      <c r="Q653" s="212"/>
      <c r="R653" s="212"/>
      <c r="S653" s="212"/>
      <c r="T653" s="213"/>
      <c r="AT653" s="214" t="s">
        <v>128</v>
      </c>
      <c r="AU653" s="214" t="s">
        <v>81</v>
      </c>
      <c r="AV653" s="13" t="s">
        <v>83</v>
      </c>
      <c r="AW653" s="13" t="s">
        <v>30</v>
      </c>
      <c r="AX653" s="13" t="s">
        <v>73</v>
      </c>
      <c r="AY653" s="214" t="s">
        <v>120</v>
      </c>
    </row>
    <row r="654" spans="1:65" s="14" customFormat="1" ht="11.25">
      <c r="B654" s="215"/>
      <c r="C654" s="216"/>
      <c r="D654" s="199" t="s">
        <v>128</v>
      </c>
      <c r="E654" s="217" t="s">
        <v>1</v>
      </c>
      <c r="F654" s="218" t="s">
        <v>130</v>
      </c>
      <c r="G654" s="216"/>
      <c r="H654" s="219">
        <v>111.44</v>
      </c>
      <c r="I654" s="220"/>
      <c r="J654" s="216"/>
      <c r="K654" s="216"/>
      <c r="L654" s="221"/>
      <c r="M654" s="222"/>
      <c r="N654" s="223"/>
      <c r="O654" s="223"/>
      <c r="P654" s="223"/>
      <c r="Q654" s="223"/>
      <c r="R654" s="223"/>
      <c r="S654" s="223"/>
      <c r="T654" s="224"/>
      <c r="AT654" s="225" t="s">
        <v>128</v>
      </c>
      <c r="AU654" s="225" t="s">
        <v>81</v>
      </c>
      <c r="AV654" s="14" t="s">
        <v>125</v>
      </c>
      <c r="AW654" s="14" t="s">
        <v>30</v>
      </c>
      <c r="AX654" s="14" t="s">
        <v>81</v>
      </c>
      <c r="AY654" s="225" t="s">
        <v>120</v>
      </c>
    </row>
    <row r="655" spans="1:65" s="2" customFormat="1" ht="14.45" customHeight="1">
      <c r="A655" s="34"/>
      <c r="B655" s="35"/>
      <c r="C655" s="185" t="s">
        <v>715</v>
      </c>
      <c r="D655" s="185" t="s">
        <v>121</v>
      </c>
      <c r="E655" s="186" t="s">
        <v>716</v>
      </c>
      <c r="F655" s="187" t="s">
        <v>717</v>
      </c>
      <c r="G655" s="188" t="s">
        <v>214</v>
      </c>
      <c r="H655" s="189">
        <v>1.8</v>
      </c>
      <c r="I655" s="190"/>
      <c r="J655" s="191">
        <f>ROUND(I655*H655,2)</f>
        <v>0</v>
      </c>
      <c r="K655" s="192"/>
      <c r="L655" s="39"/>
      <c r="M655" s="193" t="s">
        <v>1</v>
      </c>
      <c r="N655" s="194" t="s">
        <v>38</v>
      </c>
      <c r="O655" s="71"/>
      <c r="P655" s="195">
        <f>O655*H655</f>
        <v>0</v>
      </c>
      <c r="Q655" s="195">
        <v>0</v>
      </c>
      <c r="R655" s="195">
        <f>Q655*H655</f>
        <v>0</v>
      </c>
      <c r="S655" s="195">
        <v>0</v>
      </c>
      <c r="T655" s="196">
        <f>S655*H655</f>
        <v>0</v>
      </c>
      <c r="U655" s="34"/>
      <c r="V655" s="34"/>
      <c r="W655" s="34"/>
      <c r="X655" s="34"/>
      <c r="Y655" s="34"/>
      <c r="Z655" s="34"/>
      <c r="AA655" s="34"/>
      <c r="AB655" s="34"/>
      <c r="AC655" s="34"/>
      <c r="AD655" s="34"/>
      <c r="AE655" s="34"/>
      <c r="AR655" s="197" t="s">
        <v>125</v>
      </c>
      <c r="AT655" s="197" t="s">
        <v>121</v>
      </c>
      <c r="AU655" s="197" t="s">
        <v>81</v>
      </c>
      <c r="AY655" s="17" t="s">
        <v>120</v>
      </c>
      <c r="BE655" s="198">
        <f>IF(N655="základní",J655,0)</f>
        <v>0</v>
      </c>
      <c r="BF655" s="198">
        <f>IF(N655="snížená",J655,0)</f>
        <v>0</v>
      </c>
      <c r="BG655" s="198">
        <f>IF(N655="zákl. přenesená",J655,0)</f>
        <v>0</v>
      </c>
      <c r="BH655" s="198">
        <f>IF(N655="sníž. přenesená",J655,0)</f>
        <v>0</v>
      </c>
      <c r="BI655" s="198">
        <f>IF(N655="nulová",J655,0)</f>
        <v>0</v>
      </c>
      <c r="BJ655" s="17" t="s">
        <v>81</v>
      </c>
      <c r="BK655" s="198">
        <f>ROUND(I655*H655,2)</f>
        <v>0</v>
      </c>
      <c r="BL655" s="17" t="s">
        <v>125</v>
      </c>
      <c r="BM655" s="197" t="s">
        <v>718</v>
      </c>
    </row>
    <row r="656" spans="1:65" s="2" customFormat="1" ht="11.25">
      <c r="A656" s="34"/>
      <c r="B656" s="35"/>
      <c r="C656" s="36"/>
      <c r="D656" s="199" t="s">
        <v>127</v>
      </c>
      <c r="E656" s="36"/>
      <c r="F656" s="200" t="s">
        <v>717</v>
      </c>
      <c r="G656" s="36"/>
      <c r="H656" s="36"/>
      <c r="I656" s="201"/>
      <c r="J656" s="36"/>
      <c r="K656" s="36"/>
      <c r="L656" s="39"/>
      <c r="M656" s="202"/>
      <c r="N656" s="203"/>
      <c r="O656" s="71"/>
      <c r="P656" s="71"/>
      <c r="Q656" s="71"/>
      <c r="R656" s="71"/>
      <c r="S656" s="71"/>
      <c r="T656" s="72"/>
      <c r="U656" s="34"/>
      <c r="V656" s="34"/>
      <c r="W656" s="34"/>
      <c r="X656" s="34"/>
      <c r="Y656" s="34"/>
      <c r="Z656" s="34"/>
      <c r="AA656" s="34"/>
      <c r="AB656" s="34"/>
      <c r="AC656" s="34"/>
      <c r="AD656" s="34"/>
      <c r="AE656" s="34"/>
      <c r="AT656" s="17" t="s">
        <v>127</v>
      </c>
      <c r="AU656" s="17" t="s">
        <v>81</v>
      </c>
    </row>
    <row r="657" spans="1:65" s="13" customFormat="1" ht="11.25">
      <c r="B657" s="204"/>
      <c r="C657" s="205"/>
      <c r="D657" s="199" t="s">
        <v>128</v>
      </c>
      <c r="E657" s="206" t="s">
        <v>1</v>
      </c>
      <c r="F657" s="207" t="s">
        <v>719</v>
      </c>
      <c r="G657" s="205"/>
      <c r="H657" s="208">
        <v>1.8</v>
      </c>
      <c r="I657" s="209"/>
      <c r="J657" s="205"/>
      <c r="K657" s="205"/>
      <c r="L657" s="210"/>
      <c r="M657" s="211"/>
      <c r="N657" s="212"/>
      <c r="O657" s="212"/>
      <c r="P657" s="212"/>
      <c r="Q657" s="212"/>
      <c r="R657" s="212"/>
      <c r="S657" s="212"/>
      <c r="T657" s="213"/>
      <c r="AT657" s="214" t="s">
        <v>128</v>
      </c>
      <c r="AU657" s="214" t="s">
        <v>81</v>
      </c>
      <c r="AV657" s="13" t="s">
        <v>83</v>
      </c>
      <c r="AW657" s="13" t="s">
        <v>30</v>
      </c>
      <c r="AX657" s="13" t="s">
        <v>73</v>
      </c>
      <c r="AY657" s="214" t="s">
        <v>120</v>
      </c>
    </row>
    <row r="658" spans="1:65" s="14" customFormat="1" ht="11.25">
      <c r="B658" s="215"/>
      <c r="C658" s="216"/>
      <c r="D658" s="199" t="s">
        <v>128</v>
      </c>
      <c r="E658" s="217" t="s">
        <v>1</v>
      </c>
      <c r="F658" s="218" t="s">
        <v>130</v>
      </c>
      <c r="G658" s="216"/>
      <c r="H658" s="219">
        <v>1.8</v>
      </c>
      <c r="I658" s="220"/>
      <c r="J658" s="216"/>
      <c r="K658" s="216"/>
      <c r="L658" s="221"/>
      <c r="M658" s="222"/>
      <c r="N658" s="223"/>
      <c r="O658" s="223"/>
      <c r="P658" s="223"/>
      <c r="Q658" s="223"/>
      <c r="R658" s="223"/>
      <c r="S658" s="223"/>
      <c r="T658" s="224"/>
      <c r="AT658" s="225" t="s">
        <v>128</v>
      </c>
      <c r="AU658" s="225" t="s">
        <v>81</v>
      </c>
      <c r="AV658" s="14" t="s">
        <v>125</v>
      </c>
      <c r="AW658" s="14" t="s">
        <v>30</v>
      </c>
      <c r="AX658" s="14" t="s">
        <v>81</v>
      </c>
      <c r="AY658" s="225" t="s">
        <v>120</v>
      </c>
    </row>
    <row r="659" spans="1:65" s="2" customFormat="1" ht="24.2" customHeight="1">
      <c r="A659" s="34"/>
      <c r="B659" s="35"/>
      <c r="C659" s="185" t="s">
        <v>720</v>
      </c>
      <c r="D659" s="185" t="s">
        <v>121</v>
      </c>
      <c r="E659" s="186" t="s">
        <v>721</v>
      </c>
      <c r="F659" s="187" t="s">
        <v>722</v>
      </c>
      <c r="G659" s="188" t="s">
        <v>214</v>
      </c>
      <c r="H659" s="189">
        <v>13.875</v>
      </c>
      <c r="I659" s="190"/>
      <c r="J659" s="191">
        <f>ROUND(I659*H659,2)</f>
        <v>0</v>
      </c>
      <c r="K659" s="192"/>
      <c r="L659" s="39"/>
      <c r="M659" s="193" t="s">
        <v>1</v>
      </c>
      <c r="N659" s="194" t="s">
        <v>38</v>
      </c>
      <c r="O659" s="71"/>
      <c r="P659" s="195">
        <f>O659*H659</f>
        <v>0</v>
      </c>
      <c r="Q659" s="195">
        <v>0</v>
      </c>
      <c r="R659" s="195">
        <f>Q659*H659</f>
        <v>0</v>
      </c>
      <c r="S659" s="195">
        <v>0</v>
      </c>
      <c r="T659" s="196">
        <f>S659*H659</f>
        <v>0</v>
      </c>
      <c r="U659" s="34"/>
      <c r="V659" s="34"/>
      <c r="W659" s="34"/>
      <c r="X659" s="34"/>
      <c r="Y659" s="34"/>
      <c r="Z659" s="34"/>
      <c r="AA659" s="34"/>
      <c r="AB659" s="34"/>
      <c r="AC659" s="34"/>
      <c r="AD659" s="34"/>
      <c r="AE659" s="34"/>
      <c r="AR659" s="197" t="s">
        <v>629</v>
      </c>
      <c r="AT659" s="197" t="s">
        <v>121</v>
      </c>
      <c r="AU659" s="197" t="s">
        <v>81</v>
      </c>
      <c r="AY659" s="17" t="s">
        <v>120</v>
      </c>
      <c r="BE659" s="198">
        <f>IF(N659="základní",J659,0)</f>
        <v>0</v>
      </c>
      <c r="BF659" s="198">
        <f>IF(N659="snížená",J659,0)</f>
        <v>0</v>
      </c>
      <c r="BG659" s="198">
        <f>IF(N659="zákl. přenesená",J659,0)</f>
        <v>0</v>
      </c>
      <c r="BH659" s="198">
        <f>IF(N659="sníž. přenesená",J659,0)</f>
        <v>0</v>
      </c>
      <c r="BI659" s="198">
        <f>IF(N659="nulová",J659,0)</f>
        <v>0</v>
      </c>
      <c r="BJ659" s="17" t="s">
        <v>81</v>
      </c>
      <c r="BK659" s="198">
        <f>ROUND(I659*H659,2)</f>
        <v>0</v>
      </c>
      <c r="BL659" s="17" t="s">
        <v>629</v>
      </c>
      <c r="BM659" s="197" t="s">
        <v>723</v>
      </c>
    </row>
    <row r="660" spans="1:65" s="2" customFormat="1" ht="11.25">
      <c r="A660" s="34"/>
      <c r="B660" s="35"/>
      <c r="C660" s="36"/>
      <c r="D660" s="199" t="s">
        <v>127</v>
      </c>
      <c r="E660" s="36"/>
      <c r="F660" s="200" t="s">
        <v>722</v>
      </c>
      <c r="G660" s="36"/>
      <c r="H660" s="36"/>
      <c r="I660" s="201"/>
      <c r="J660" s="36"/>
      <c r="K660" s="36"/>
      <c r="L660" s="39"/>
      <c r="M660" s="202"/>
      <c r="N660" s="203"/>
      <c r="O660" s="71"/>
      <c r="P660" s="71"/>
      <c r="Q660" s="71"/>
      <c r="R660" s="71"/>
      <c r="S660" s="71"/>
      <c r="T660" s="72"/>
      <c r="U660" s="34"/>
      <c r="V660" s="34"/>
      <c r="W660" s="34"/>
      <c r="X660" s="34"/>
      <c r="Y660" s="34"/>
      <c r="Z660" s="34"/>
      <c r="AA660" s="34"/>
      <c r="AB660" s="34"/>
      <c r="AC660" s="34"/>
      <c r="AD660" s="34"/>
      <c r="AE660" s="34"/>
      <c r="AT660" s="17" t="s">
        <v>127</v>
      </c>
      <c r="AU660" s="17" t="s">
        <v>81</v>
      </c>
    </row>
    <row r="661" spans="1:65" s="15" customFormat="1" ht="11.25">
      <c r="B661" s="239"/>
      <c r="C661" s="240"/>
      <c r="D661" s="199" t="s">
        <v>128</v>
      </c>
      <c r="E661" s="241" t="s">
        <v>1</v>
      </c>
      <c r="F661" s="242" t="s">
        <v>724</v>
      </c>
      <c r="G661" s="240"/>
      <c r="H661" s="241" t="s">
        <v>1</v>
      </c>
      <c r="I661" s="243"/>
      <c r="J661" s="240"/>
      <c r="K661" s="240"/>
      <c r="L661" s="244"/>
      <c r="M661" s="245"/>
      <c r="N661" s="246"/>
      <c r="O661" s="246"/>
      <c r="P661" s="246"/>
      <c r="Q661" s="246"/>
      <c r="R661" s="246"/>
      <c r="S661" s="246"/>
      <c r="T661" s="247"/>
      <c r="AT661" s="248" t="s">
        <v>128</v>
      </c>
      <c r="AU661" s="248" t="s">
        <v>81</v>
      </c>
      <c r="AV661" s="15" t="s">
        <v>81</v>
      </c>
      <c r="AW661" s="15" t="s">
        <v>30</v>
      </c>
      <c r="AX661" s="15" t="s">
        <v>73</v>
      </c>
      <c r="AY661" s="248" t="s">
        <v>120</v>
      </c>
    </row>
    <row r="662" spans="1:65" s="13" customFormat="1" ht="11.25">
      <c r="B662" s="204"/>
      <c r="C662" s="205"/>
      <c r="D662" s="199" t="s">
        <v>128</v>
      </c>
      <c r="E662" s="206" t="s">
        <v>1</v>
      </c>
      <c r="F662" s="207" t="s">
        <v>725</v>
      </c>
      <c r="G662" s="205"/>
      <c r="H662" s="208">
        <v>13.875</v>
      </c>
      <c r="I662" s="209"/>
      <c r="J662" s="205"/>
      <c r="K662" s="205"/>
      <c r="L662" s="210"/>
      <c r="M662" s="211"/>
      <c r="N662" s="212"/>
      <c r="O662" s="212"/>
      <c r="P662" s="212"/>
      <c r="Q662" s="212"/>
      <c r="R662" s="212"/>
      <c r="S662" s="212"/>
      <c r="T662" s="213"/>
      <c r="AT662" s="214" t="s">
        <v>128</v>
      </c>
      <c r="AU662" s="214" t="s">
        <v>81</v>
      </c>
      <c r="AV662" s="13" t="s">
        <v>83</v>
      </c>
      <c r="AW662" s="13" t="s">
        <v>30</v>
      </c>
      <c r="AX662" s="13" t="s">
        <v>73</v>
      </c>
      <c r="AY662" s="214" t="s">
        <v>120</v>
      </c>
    </row>
    <row r="663" spans="1:65" s="14" customFormat="1" ht="11.25">
      <c r="B663" s="215"/>
      <c r="C663" s="216"/>
      <c r="D663" s="199" t="s">
        <v>128</v>
      </c>
      <c r="E663" s="217" t="s">
        <v>1</v>
      </c>
      <c r="F663" s="218" t="s">
        <v>130</v>
      </c>
      <c r="G663" s="216"/>
      <c r="H663" s="219">
        <v>13.875</v>
      </c>
      <c r="I663" s="220"/>
      <c r="J663" s="216"/>
      <c r="K663" s="216"/>
      <c r="L663" s="221"/>
      <c r="M663" s="222"/>
      <c r="N663" s="223"/>
      <c r="O663" s="223"/>
      <c r="P663" s="223"/>
      <c r="Q663" s="223"/>
      <c r="R663" s="223"/>
      <c r="S663" s="223"/>
      <c r="T663" s="224"/>
      <c r="AT663" s="225" t="s">
        <v>128</v>
      </c>
      <c r="AU663" s="225" t="s">
        <v>81</v>
      </c>
      <c r="AV663" s="14" t="s">
        <v>125</v>
      </c>
      <c r="AW663" s="14" t="s">
        <v>30</v>
      </c>
      <c r="AX663" s="14" t="s">
        <v>81</v>
      </c>
      <c r="AY663" s="225" t="s">
        <v>120</v>
      </c>
    </row>
    <row r="664" spans="1:65" s="2" customFormat="1" ht="14.45" customHeight="1">
      <c r="A664" s="34"/>
      <c r="B664" s="35"/>
      <c r="C664" s="185" t="s">
        <v>726</v>
      </c>
      <c r="D664" s="185" t="s">
        <v>121</v>
      </c>
      <c r="E664" s="186" t="s">
        <v>727</v>
      </c>
      <c r="F664" s="187" t="s">
        <v>728</v>
      </c>
      <c r="G664" s="188" t="s">
        <v>214</v>
      </c>
      <c r="H664" s="189">
        <v>24.626000000000001</v>
      </c>
      <c r="I664" s="190"/>
      <c r="J664" s="191">
        <f>ROUND(I664*H664,2)</f>
        <v>0</v>
      </c>
      <c r="K664" s="192"/>
      <c r="L664" s="39"/>
      <c r="M664" s="193" t="s">
        <v>1</v>
      </c>
      <c r="N664" s="194" t="s">
        <v>38</v>
      </c>
      <c r="O664" s="71"/>
      <c r="P664" s="195">
        <f>O664*H664</f>
        <v>0</v>
      </c>
      <c r="Q664" s="195">
        <v>0</v>
      </c>
      <c r="R664" s="195">
        <f>Q664*H664</f>
        <v>0</v>
      </c>
      <c r="S664" s="195">
        <v>0</v>
      </c>
      <c r="T664" s="196">
        <f>S664*H664</f>
        <v>0</v>
      </c>
      <c r="U664" s="34"/>
      <c r="V664" s="34"/>
      <c r="W664" s="34"/>
      <c r="X664" s="34"/>
      <c r="Y664" s="34"/>
      <c r="Z664" s="34"/>
      <c r="AA664" s="34"/>
      <c r="AB664" s="34"/>
      <c r="AC664" s="34"/>
      <c r="AD664" s="34"/>
      <c r="AE664" s="34"/>
      <c r="AR664" s="197" t="s">
        <v>629</v>
      </c>
      <c r="AT664" s="197" t="s">
        <v>121</v>
      </c>
      <c r="AU664" s="197" t="s">
        <v>81</v>
      </c>
      <c r="AY664" s="17" t="s">
        <v>120</v>
      </c>
      <c r="BE664" s="198">
        <f>IF(N664="základní",J664,0)</f>
        <v>0</v>
      </c>
      <c r="BF664" s="198">
        <f>IF(N664="snížená",J664,0)</f>
        <v>0</v>
      </c>
      <c r="BG664" s="198">
        <f>IF(N664="zákl. přenesená",J664,0)</f>
        <v>0</v>
      </c>
      <c r="BH664" s="198">
        <f>IF(N664="sníž. přenesená",J664,0)</f>
        <v>0</v>
      </c>
      <c r="BI664" s="198">
        <f>IF(N664="nulová",J664,0)</f>
        <v>0</v>
      </c>
      <c r="BJ664" s="17" t="s">
        <v>81</v>
      </c>
      <c r="BK664" s="198">
        <f>ROUND(I664*H664,2)</f>
        <v>0</v>
      </c>
      <c r="BL664" s="17" t="s">
        <v>629</v>
      </c>
      <c r="BM664" s="197" t="s">
        <v>729</v>
      </c>
    </row>
    <row r="665" spans="1:65" s="2" customFormat="1" ht="11.25">
      <c r="A665" s="34"/>
      <c r="B665" s="35"/>
      <c r="C665" s="36"/>
      <c r="D665" s="199" t="s">
        <v>127</v>
      </c>
      <c r="E665" s="36"/>
      <c r="F665" s="200" t="s">
        <v>728</v>
      </c>
      <c r="G665" s="36"/>
      <c r="H665" s="36"/>
      <c r="I665" s="201"/>
      <c r="J665" s="36"/>
      <c r="K665" s="36"/>
      <c r="L665" s="39"/>
      <c r="M665" s="202"/>
      <c r="N665" s="203"/>
      <c r="O665" s="71"/>
      <c r="P665" s="71"/>
      <c r="Q665" s="71"/>
      <c r="R665" s="71"/>
      <c r="S665" s="71"/>
      <c r="T665" s="72"/>
      <c r="U665" s="34"/>
      <c r="V665" s="34"/>
      <c r="W665" s="34"/>
      <c r="X665" s="34"/>
      <c r="Y665" s="34"/>
      <c r="Z665" s="34"/>
      <c r="AA665" s="34"/>
      <c r="AB665" s="34"/>
      <c r="AC665" s="34"/>
      <c r="AD665" s="34"/>
      <c r="AE665" s="34"/>
      <c r="AT665" s="17" t="s">
        <v>127</v>
      </c>
      <c r="AU665" s="17" t="s">
        <v>81</v>
      </c>
    </row>
    <row r="666" spans="1:65" s="13" customFormat="1" ht="11.25">
      <c r="B666" s="204"/>
      <c r="C666" s="205"/>
      <c r="D666" s="199" t="s">
        <v>128</v>
      </c>
      <c r="E666" s="206" t="s">
        <v>1</v>
      </c>
      <c r="F666" s="207" t="s">
        <v>730</v>
      </c>
      <c r="G666" s="205"/>
      <c r="H666" s="208">
        <v>0.5</v>
      </c>
      <c r="I666" s="209"/>
      <c r="J666" s="205"/>
      <c r="K666" s="205"/>
      <c r="L666" s="210"/>
      <c r="M666" s="211"/>
      <c r="N666" s="212"/>
      <c r="O666" s="212"/>
      <c r="P666" s="212"/>
      <c r="Q666" s="212"/>
      <c r="R666" s="212"/>
      <c r="S666" s="212"/>
      <c r="T666" s="213"/>
      <c r="AT666" s="214" t="s">
        <v>128</v>
      </c>
      <c r="AU666" s="214" t="s">
        <v>81</v>
      </c>
      <c r="AV666" s="13" t="s">
        <v>83</v>
      </c>
      <c r="AW666" s="13" t="s">
        <v>30</v>
      </c>
      <c r="AX666" s="13" t="s">
        <v>73</v>
      </c>
      <c r="AY666" s="214" t="s">
        <v>120</v>
      </c>
    </row>
    <row r="667" spans="1:65" s="13" customFormat="1" ht="11.25">
      <c r="B667" s="204"/>
      <c r="C667" s="205"/>
      <c r="D667" s="199" t="s">
        <v>128</v>
      </c>
      <c r="E667" s="206" t="s">
        <v>1</v>
      </c>
      <c r="F667" s="207" t="s">
        <v>731</v>
      </c>
      <c r="G667" s="205"/>
      <c r="H667" s="208">
        <v>10</v>
      </c>
      <c r="I667" s="209"/>
      <c r="J667" s="205"/>
      <c r="K667" s="205"/>
      <c r="L667" s="210"/>
      <c r="M667" s="211"/>
      <c r="N667" s="212"/>
      <c r="O667" s="212"/>
      <c r="P667" s="212"/>
      <c r="Q667" s="212"/>
      <c r="R667" s="212"/>
      <c r="S667" s="212"/>
      <c r="T667" s="213"/>
      <c r="AT667" s="214" t="s">
        <v>128</v>
      </c>
      <c r="AU667" s="214" t="s">
        <v>81</v>
      </c>
      <c r="AV667" s="13" t="s">
        <v>83</v>
      </c>
      <c r="AW667" s="13" t="s">
        <v>30</v>
      </c>
      <c r="AX667" s="13" t="s">
        <v>73</v>
      </c>
      <c r="AY667" s="214" t="s">
        <v>120</v>
      </c>
    </row>
    <row r="668" spans="1:65" s="13" customFormat="1" ht="11.25">
      <c r="B668" s="204"/>
      <c r="C668" s="205"/>
      <c r="D668" s="199" t="s">
        <v>128</v>
      </c>
      <c r="E668" s="206" t="s">
        <v>1</v>
      </c>
      <c r="F668" s="207" t="s">
        <v>671</v>
      </c>
      <c r="G668" s="205"/>
      <c r="H668" s="208">
        <v>1.6879999999999999</v>
      </c>
      <c r="I668" s="209"/>
      <c r="J668" s="205"/>
      <c r="K668" s="205"/>
      <c r="L668" s="210"/>
      <c r="M668" s="211"/>
      <c r="N668" s="212"/>
      <c r="O668" s="212"/>
      <c r="P668" s="212"/>
      <c r="Q668" s="212"/>
      <c r="R668" s="212"/>
      <c r="S668" s="212"/>
      <c r="T668" s="213"/>
      <c r="AT668" s="214" t="s">
        <v>128</v>
      </c>
      <c r="AU668" s="214" t="s">
        <v>81</v>
      </c>
      <c r="AV668" s="13" t="s">
        <v>83</v>
      </c>
      <c r="AW668" s="13" t="s">
        <v>30</v>
      </c>
      <c r="AX668" s="13" t="s">
        <v>73</v>
      </c>
      <c r="AY668" s="214" t="s">
        <v>120</v>
      </c>
    </row>
    <row r="669" spans="1:65" s="13" customFormat="1" ht="11.25">
      <c r="B669" s="204"/>
      <c r="C669" s="205"/>
      <c r="D669" s="199" t="s">
        <v>128</v>
      </c>
      <c r="E669" s="206" t="s">
        <v>1</v>
      </c>
      <c r="F669" s="207" t="s">
        <v>672</v>
      </c>
      <c r="G669" s="205"/>
      <c r="H669" s="208">
        <v>6.0380000000000003</v>
      </c>
      <c r="I669" s="209"/>
      <c r="J669" s="205"/>
      <c r="K669" s="205"/>
      <c r="L669" s="210"/>
      <c r="M669" s="211"/>
      <c r="N669" s="212"/>
      <c r="O669" s="212"/>
      <c r="P669" s="212"/>
      <c r="Q669" s="212"/>
      <c r="R669" s="212"/>
      <c r="S669" s="212"/>
      <c r="T669" s="213"/>
      <c r="AT669" s="214" t="s">
        <v>128</v>
      </c>
      <c r="AU669" s="214" t="s">
        <v>81</v>
      </c>
      <c r="AV669" s="13" t="s">
        <v>83</v>
      </c>
      <c r="AW669" s="13" t="s">
        <v>30</v>
      </c>
      <c r="AX669" s="13" t="s">
        <v>73</v>
      </c>
      <c r="AY669" s="214" t="s">
        <v>120</v>
      </c>
    </row>
    <row r="670" spans="1:65" s="13" customFormat="1" ht="11.25">
      <c r="B670" s="204"/>
      <c r="C670" s="205"/>
      <c r="D670" s="199" t="s">
        <v>128</v>
      </c>
      <c r="E670" s="206" t="s">
        <v>1</v>
      </c>
      <c r="F670" s="207" t="s">
        <v>673</v>
      </c>
      <c r="G670" s="205"/>
      <c r="H670" s="208">
        <v>6.4</v>
      </c>
      <c r="I670" s="209"/>
      <c r="J670" s="205"/>
      <c r="K670" s="205"/>
      <c r="L670" s="210"/>
      <c r="M670" s="211"/>
      <c r="N670" s="212"/>
      <c r="O670" s="212"/>
      <c r="P670" s="212"/>
      <c r="Q670" s="212"/>
      <c r="R670" s="212"/>
      <c r="S670" s="212"/>
      <c r="T670" s="213"/>
      <c r="AT670" s="214" t="s">
        <v>128</v>
      </c>
      <c r="AU670" s="214" t="s">
        <v>81</v>
      </c>
      <c r="AV670" s="13" t="s">
        <v>83</v>
      </c>
      <c r="AW670" s="13" t="s">
        <v>30</v>
      </c>
      <c r="AX670" s="13" t="s">
        <v>73</v>
      </c>
      <c r="AY670" s="214" t="s">
        <v>120</v>
      </c>
    </row>
    <row r="671" spans="1:65" s="14" customFormat="1" ht="11.25">
      <c r="B671" s="215"/>
      <c r="C671" s="216"/>
      <c r="D671" s="199" t="s">
        <v>128</v>
      </c>
      <c r="E671" s="217" t="s">
        <v>1</v>
      </c>
      <c r="F671" s="218" t="s">
        <v>130</v>
      </c>
      <c r="G671" s="216"/>
      <c r="H671" s="219">
        <v>24.625999999999998</v>
      </c>
      <c r="I671" s="220"/>
      <c r="J671" s="216"/>
      <c r="K671" s="216"/>
      <c r="L671" s="221"/>
      <c r="M671" s="249"/>
      <c r="N671" s="250"/>
      <c r="O671" s="250"/>
      <c r="P671" s="250"/>
      <c r="Q671" s="250"/>
      <c r="R671" s="250"/>
      <c r="S671" s="250"/>
      <c r="T671" s="251"/>
      <c r="AT671" s="225" t="s">
        <v>128</v>
      </c>
      <c r="AU671" s="225" t="s">
        <v>81</v>
      </c>
      <c r="AV671" s="14" t="s">
        <v>125</v>
      </c>
      <c r="AW671" s="14" t="s">
        <v>30</v>
      </c>
      <c r="AX671" s="14" t="s">
        <v>81</v>
      </c>
      <c r="AY671" s="225" t="s">
        <v>120</v>
      </c>
    </row>
    <row r="672" spans="1:65" s="2" customFormat="1" ht="6.95" customHeight="1">
      <c r="A672" s="34"/>
      <c r="B672" s="54"/>
      <c r="C672" s="55"/>
      <c r="D672" s="55"/>
      <c r="E672" s="55"/>
      <c r="F672" s="55"/>
      <c r="G672" s="55"/>
      <c r="H672" s="55"/>
      <c r="I672" s="55"/>
      <c r="J672" s="55"/>
      <c r="K672" s="55"/>
      <c r="L672" s="39"/>
      <c r="M672" s="34"/>
      <c r="O672" s="34"/>
      <c r="P672" s="34"/>
      <c r="Q672" s="34"/>
      <c r="R672" s="34"/>
      <c r="S672" s="34"/>
      <c r="T672" s="34"/>
      <c r="U672" s="34"/>
      <c r="V672" s="34"/>
      <c r="W672" s="34"/>
      <c r="X672" s="34"/>
      <c r="Y672" s="34"/>
      <c r="Z672" s="34"/>
      <c r="AA672" s="34"/>
      <c r="AB672" s="34"/>
      <c r="AC672" s="34"/>
      <c r="AD672" s="34"/>
      <c r="AE672" s="34"/>
    </row>
  </sheetData>
  <sheetProtection algorithmName="SHA-512" hashValue="sXz5TLW+lC5mZN+dEoha/4WR0bzAK/i4vMwxMMMMSanZfEEXUzaSgISNLlNaesinuPsoQ1B9MuhUN1dPtpsqiQ==" saltValue="lZkkAfSPCPWKVAOA2z4QhsjUD2FfqFL6NpMpJsPIy32/GR670nIc41noY051k1LUPROXQTtgvvx4SQHpyz+k7A==" spinCount="100000" sheet="1" objects="1" scenarios="1" formatColumns="0" formatRows="0" autoFilter="0"/>
  <autoFilter ref="C123:K671"/>
  <mergeCells count="9">
    <mergeCell ref="E87:H87"/>
    <mergeCell ref="E114:H114"/>
    <mergeCell ref="E116:H116"/>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77"/>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6"/>
      <c r="M2" s="296"/>
      <c r="N2" s="296"/>
      <c r="O2" s="296"/>
      <c r="P2" s="296"/>
      <c r="Q2" s="296"/>
      <c r="R2" s="296"/>
      <c r="S2" s="296"/>
      <c r="T2" s="296"/>
      <c r="U2" s="296"/>
      <c r="V2" s="296"/>
      <c r="AT2" s="17" t="s">
        <v>86</v>
      </c>
    </row>
    <row r="3" spans="1:46" s="1" customFormat="1" ht="6.95" customHeight="1">
      <c r="B3" s="108"/>
      <c r="C3" s="109"/>
      <c r="D3" s="109"/>
      <c r="E3" s="109"/>
      <c r="F3" s="109"/>
      <c r="G3" s="109"/>
      <c r="H3" s="109"/>
      <c r="I3" s="109"/>
      <c r="J3" s="109"/>
      <c r="K3" s="109"/>
      <c r="L3" s="20"/>
      <c r="AT3" s="17" t="s">
        <v>83</v>
      </c>
    </row>
    <row r="4" spans="1:46" s="1" customFormat="1" ht="24.95" customHeight="1">
      <c r="B4" s="20"/>
      <c r="D4" s="110" t="s">
        <v>90</v>
      </c>
      <c r="L4" s="20"/>
      <c r="M4" s="111" t="s">
        <v>10</v>
      </c>
      <c r="AT4" s="17" t="s">
        <v>4</v>
      </c>
    </row>
    <row r="5" spans="1:46" s="1" customFormat="1" ht="6.95" customHeight="1">
      <c r="B5" s="20"/>
      <c r="L5" s="20"/>
    </row>
    <row r="6" spans="1:46" s="1" customFormat="1" ht="12" customHeight="1">
      <c r="B6" s="20"/>
      <c r="D6" s="112" t="s">
        <v>16</v>
      </c>
      <c r="L6" s="20"/>
    </row>
    <row r="7" spans="1:46" s="1" customFormat="1" ht="23.25" customHeight="1">
      <c r="B7" s="20"/>
      <c r="E7" s="297" t="str">
        <f>'Rekapitulace stavby'!K6</f>
        <v>Oprava koleje v úseku Vlastějovice - Ledeč n/S v km 20,470 - 31,502 bez materiálu</v>
      </c>
      <c r="F7" s="298"/>
      <c r="G7" s="298"/>
      <c r="H7" s="298"/>
      <c r="L7" s="20"/>
    </row>
    <row r="8" spans="1:46" s="2" customFormat="1" ht="12" customHeight="1">
      <c r="A8" s="34"/>
      <c r="B8" s="39"/>
      <c r="C8" s="34"/>
      <c r="D8" s="112" t="s">
        <v>91</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299" t="s">
        <v>732</v>
      </c>
      <c r="F9" s="300"/>
      <c r="G9" s="300"/>
      <c r="H9" s="300"/>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stavby'!AN8</f>
        <v>16. 6. 2020</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21</v>
      </c>
      <c r="F15" s="34"/>
      <c r="G15" s="34"/>
      <c r="H15" s="34"/>
      <c r="I15" s="112" t="s">
        <v>26</v>
      </c>
      <c r="J15" s="113" t="s">
        <v>1</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27</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1" t="str">
        <f>'Rekapitulace stavby'!E14</f>
        <v>Vyplň údaj</v>
      </c>
      <c r="F18" s="302"/>
      <c r="G18" s="302"/>
      <c r="H18" s="302"/>
      <c r="I18" s="112"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29</v>
      </c>
      <c r="E20" s="34"/>
      <c r="F20" s="34"/>
      <c r="G20" s="34"/>
      <c r="H20" s="34"/>
      <c r="I20" s="112" t="s">
        <v>25</v>
      </c>
      <c r="J20" s="113" t="s">
        <v>1</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
        <v>21</v>
      </c>
      <c r="F21" s="34"/>
      <c r="G21" s="34"/>
      <c r="H21" s="34"/>
      <c r="I21" s="112" t="s">
        <v>26</v>
      </c>
      <c r="J21" s="113" t="s">
        <v>1</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31</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
        <v>21</v>
      </c>
      <c r="F24" s="34"/>
      <c r="G24" s="34"/>
      <c r="H24" s="34"/>
      <c r="I24" s="112" t="s">
        <v>26</v>
      </c>
      <c r="J24" s="113"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32</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3" t="s">
        <v>1</v>
      </c>
      <c r="F27" s="303"/>
      <c r="G27" s="303"/>
      <c r="H27" s="303"/>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33</v>
      </c>
      <c r="E30" s="34"/>
      <c r="F30" s="34"/>
      <c r="G30" s="34"/>
      <c r="H30" s="34"/>
      <c r="I30" s="34"/>
      <c r="J30" s="120">
        <f>ROUND(J119,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35</v>
      </c>
      <c r="G32" s="34"/>
      <c r="H32" s="34"/>
      <c r="I32" s="121" t="s">
        <v>34</v>
      </c>
      <c r="J32" s="121" t="s">
        <v>36</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37</v>
      </c>
      <c r="E33" s="112" t="s">
        <v>38</v>
      </c>
      <c r="F33" s="123">
        <f>ROUND((SUM(BE119:BE376)),  2)</f>
        <v>0</v>
      </c>
      <c r="G33" s="34"/>
      <c r="H33" s="34"/>
      <c r="I33" s="124">
        <v>0.21</v>
      </c>
      <c r="J33" s="123">
        <f>ROUND(((SUM(BE119:BE376))*I33),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39</v>
      </c>
      <c r="F34" s="123">
        <f>ROUND((SUM(BF119:BF376)),  2)</f>
        <v>0</v>
      </c>
      <c r="G34" s="34"/>
      <c r="H34" s="34"/>
      <c r="I34" s="124">
        <v>0.15</v>
      </c>
      <c r="J34" s="123">
        <f>ROUND(((SUM(BF119:BF376))*I34),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40</v>
      </c>
      <c r="F35" s="123">
        <f>ROUND((SUM(BG119:BG376)),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41</v>
      </c>
      <c r="F36" s="123">
        <f>ROUND((SUM(BH119:BH376)),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42</v>
      </c>
      <c r="F37" s="123">
        <f>ROUND((SUM(BI119:BI376)),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43</v>
      </c>
      <c r="E39" s="127"/>
      <c r="F39" s="127"/>
      <c r="G39" s="128" t="s">
        <v>44</v>
      </c>
      <c r="H39" s="129" t="s">
        <v>45</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46</v>
      </c>
      <c r="E50" s="133"/>
      <c r="F50" s="133"/>
      <c r="G50" s="132" t="s">
        <v>47</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4"/>
      <c r="B61" s="39"/>
      <c r="C61" s="34"/>
      <c r="D61" s="134" t="s">
        <v>48</v>
      </c>
      <c r="E61" s="135"/>
      <c r="F61" s="136" t="s">
        <v>49</v>
      </c>
      <c r="G61" s="134" t="s">
        <v>48</v>
      </c>
      <c r="H61" s="135"/>
      <c r="I61" s="135"/>
      <c r="J61" s="137" t="s">
        <v>49</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ht="12.75">
      <c r="A65" s="34"/>
      <c r="B65" s="39"/>
      <c r="C65" s="34"/>
      <c r="D65" s="132" t="s">
        <v>50</v>
      </c>
      <c r="E65" s="138"/>
      <c r="F65" s="138"/>
      <c r="G65" s="132" t="s">
        <v>51</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4"/>
      <c r="B76" s="39"/>
      <c r="C76" s="34"/>
      <c r="D76" s="134" t="s">
        <v>48</v>
      </c>
      <c r="E76" s="135"/>
      <c r="F76" s="136" t="s">
        <v>49</v>
      </c>
      <c r="G76" s="134" t="s">
        <v>48</v>
      </c>
      <c r="H76" s="135"/>
      <c r="I76" s="135"/>
      <c r="J76" s="137" t="s">
        <v>49</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93</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23.25" customHeight="1">
      <c r="A85" s="34"/>
      <c r="B85" s="35"/>
      <c r="C85" s="36"/>
      <c r="D85" s="36"/>
      <c r="E85" s="304" t="str">
        <f>E7</f>
        <v>Oprava koleje v úseku Vlastějovice - Ledeč n/S v km 20,470 - 31,502 bez materiálu</v>
      </c>
      <c r="F85" s="305"/>
      <c r="G85" s="305"/>
      <c r="H85" s="305"/>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91</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75" t="str">
        <f>E9</f>
        <v>02 - Oprava zhlaví Ledeč n/S</v>
      </c>
      <c r="F87" s="306"/>
      <c r="G87" s="306"/>
      <c r="H87" s="306"/>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16. 6. 2020</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 xml:space="preserve"> </v>
      </c>
      <c r="G91" s="36"/>
      <c r="H91" s="36"/>
      <c r="I91" s="29" t="s">
        <v>29</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27</v>
      </c>
      <c r="D92" s="36"/>
      <c r="E92" s="36"/>
      <c r="F92" s="27" t="str">
        <f>IF(E18="","",E18)</f>
        <v>Vyplň údaj</v>
      </c>
      <c r="G92" s="36"/>
      <c r="H92" s="36"/>
      <c r="I92" s="29" t="s">
        <v>31</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94</v>
      </c>
      <c r="D94" s="144"/>
      <c r="E94" s="144"/>
      <c r="F94" s="144"/>
      <c r="G94" s="144"/>
      <c r="H94" s="144"/>
      <c r="I94" s="144"/>
      <c r="J94" s="145" t="s">
        <v>95</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96</v>
      </c>
      <c r="D96" s="36"/>
      <c r="E96" s="36"/>
      <c r="F96" s="36"/>
      <c r="G96" s="36"/>
      <c r="H96" s="36"/>
      <c r="I96" s="36"/>
      <c r="J96" s="84">
        <f>J119</f>
        <v>0</v>
      </c>
      <c r="K96" s="36"/>
      <c r="L96" s="51"/>
      <c r="S96" s="34"/>
      <c r="T96" s="34"/>
      <c r="U96" s="34"/>
      <c r="V96" s="34"/>
      <c r="W96" s="34"/>
      <c r="X96" s="34"/>
      <c r="Y96" s="34"/>
      <c r="Z96" s="34"/>
      <c r="AA96" s="34"/>
      <c r="AB96" s="34"/>
      <c r="AC96" s="34"/>
      <c r="AD96" s="34"/>
      <c r="AE96" s="34"/>
      <c r="AU96" s="17" t="s">
        <v>97</v>
      </c>
    </row>
    <row r="97" spans="1:31" s="9" customFormat="1" ht="24.95" customHeight="1">
      <c r="B97" s="147"/>
      <c r="C97" s="148"/>
      <c r="D97" s="149" t="s">
        <v>99</v>
      </c>
      <c r="E97" s="150"/>
      <c r="F97" s="150"/>
      <c r="G97" s="150"/>
      <c r="H97" s="150"/>
      <c r="I97" s="150"/>
      <c r="J97" s="151">
        <f>J120</f>
        <v>0</v>
      </c>
      <c r="K97" s="148"/>
      <c r="L97" s="152"/>
    </row>
    <row r="98" spans="1:31" s="10" customFormat="1" ht="19.899999999999999" customHeight="1">
      <c r="B98" s="153"/>
      <c r="C98" s="154"/>
      <c r="D98" s="155" t="s">
        <v>733</v>
      </c>
      <c r="E98" s="156"/>
      <c r="F98" s="156"/>
      <c r="G98" s="156"/>
      <c r="H98" s="156"/>
      <c r="I98" s="156"/>
      <c r="J98" s="157">
        <f>J121</f>
        <v>0</v>
      </c>
      <c r="K98" s="154"/>
      <c r="L98" s="158"/>
    </row>
    <row r="99" spans="1:31" s="9" customFormat="1" ht="24.95" customHeight="1">
      <c r="B99" s="147"/>
      <c r="C99" s="148"/>
      <c r="D99" s="149" t="s">
        <v>105</v>
      </c>
      <c r="E99" s="150"/>
      <c r="F99" s="150"/>
      <c r="G99" s="150"/>
      <c r="H99" s="150"/>
      <c r="I99" s="150"/>
      <c r="J99" s="151">
        <f>J319</f>
        <v>0</v>
      </c>
      <c r="K99" s="148"/>
      <c r="L99" s="152"/>
    </row>
    <row r="100" spans="1:31" s="2" customFormat="1" ht="21.75" customHeight="1">
      <c r="A100" s="34"/>
      <c r="B100" s="35"/>
      <c r="C100" s="36"/>
      <c r="D100" s="36"/>
      <c r="E100" s="36"/>
      <c r="F100" s="36"/>
      <c r="G100" s="36"/>
      <c r="H100" s="36"/>
      <c r="I100" s="36"/>
      <c r="J100" s="36"/>
      <c r="K100" s="36"/>
      <c r="L100" s="51"/>
      <c r="S100" s="34"/>
      <c r="T100" s="34"/>
      <c r="U100" s="34"/>
      <c r="V100" s="34"/>
      <c r="W100" s="34"/>
      <c r="X100" s="34"/>
      <c r="Y100" s="34"/>
      <c r="Z100" s="34"/>
      <c r="AA100" s="34"/>
      <c r="AB100" s="34"/>
      <c r="AC100" s="34"/>
      <c r="AD100" s="34"/>
      <c r="AE100" s="34"/>
    </row>
    <row r="101" spans="1:31" s="2" customFormat="1" ht="6.95" customHeight="1">
      <c r="A101" s="34"/>
      <c r="B101" s="54"/>
      <c r="C101" s="55"/>
      <c r="D101" s="55"/>
      <c r="E101" s="55"/>
      <c r="F101" s="55"/>
      <c r="G101" s="55"/>
      <c r="H101" s="55"/>
      <c r="I101" s="55"/>
      <c r="J101" s="55"/>
      <c r="K101" s="55"/>
      <c r="L101" s="51"/>
      <c r="S101" s="34"/>
      <c r="T101" s="34"/>
      <c r="U101" s="34"/>
      <c r="V101" s="34"/>
      <c r="W101" s="34"/>
      <c r="X101" s="34"/>
      <c r="Y101" s="34"/>
      <c r="Z101" s="34"/>
      <c r="AA101" s="34"/>
      <c r="AB101" s="34"/>
      <c r="AC101" s="34"/>
      <c r="AD101" s="34"/>
      <c r="AE101" s="34"/>
    </row>
    <row r="105" spans="1:31" s="2" customFormat="1" ht="6.95" customHeight="1">
      <c r="A105" s="34"/>
      <c r="B105" s="56"/>
      <c r="C105" s="57"/>
      <c r="D105" s="57"/>
      <c r="E105" s="57"/>
      <c r="F105" s="57"/>
      <c r="G105" s="57"/>
      <c r="H105" s="57"/>
      <c r="I105" s="57"/>
      <c r="J105" s="57"/>
      <c r="K105" s="57"/>
      <c r="L105" s="51"/>
      <c r="S105" s="34"/>
      <c r="T105" s="34"/>
      <c r="U105" s="34"/>
      <c r="V105" s="34"/>
      <c r="W105" s="34"/>
      <c r="X105" s="34"/>
      <c r="Y105" s="34"/>
      <c r="Z105" s="34"/>
      <c r="AA105" s="34"/>
      <c r="AB105" s="34"/>
      <c r="AC105" s="34"/>
      <c r="AD105" s="34"/>
      <c r="AE105" s="34"/>
    </row>
    <row r="106" spans="1:31" s="2" customFormat="1" ht="24.95" customHeight="1">
      <c r="A106" s="34"/>
      <c r="B106" s="35"/>
      <c r="C106" s="23" t="s">
        <v>106</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6.95" customHeight="1">
      <c r="A107" s="34"/>
      <c r="B107" s="35"/>
      <c r="C107" s="36"/>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23.25" customHeight="1">
      <c r="A109" s="34"/>
      <c r="B109" s="35"/>
      <c r="C109" s="36"/>
      <c r="D109" s="36"/>
      <c r="E109" s="304" t="str">
        <f>E7</f>
        <v>Oprava koleje v úseku Vlastějovice - Ledeč n/S v km 20,470 - 31,502 bez materiálu</v>
      </c>
      <c r="F109" s="305"/>
      <c r="G109" s="305"/>
      <c r="H109" s="305"/>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91</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275" t="str">
        <f>E9</f>
        <v>02 - Oprava zhlaví Ledeč n/S</v>
      </c>
      <c r="F111" s="306"/>
      <c r="G111" s="306"/>
      <c r="H111" s="306"/>
      <c r="I111" s="36"/>
      <c r="J111" s="36"/>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20</v>
      </c>
      <c r="D113" s="36"/>
      <c r="E113" s="36"/>
      <c r="F113" s="27" t="str">
        <f>F12</f>
        <v xml:space="preserve"> </v>
      </c>
      <c r="G113" s="36"/>
      <c r="H113" s="36"/>
      <c r="I113" s="29" t="s">
        <v>22</v>
      </c>
      <c r="J113" s="66" t="str">
        <f>IF(J12="","",J12)</f>
        <v>16. 6. 2020</v>
      </c>
      <c r="K113" s="36"/>
      <c r="L113" s="51"/>
      <c r="S113" s="34"/>
      <c r="T113" s="34"/>
      <c r="U113" s="34"/>
      <c r="V113" s="34"/>
      <c r="W113" s="34"/>
      <c r="X113" s="34"/>
      <c r="Y113" s="34"/>
      <c r="Z113" s="34"/>
      <c r="AA113" s="34"/>
      <c r="AB113" s="34"/>
      <c r="AC113" s="34"/>
      <c r="AD113" s="34"/>
      <c r="AE113" s="34"/>
    </row>
    <row r="114" spans="1:65" s="2" customFormat="1" ht="6.95"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5.2" customHeight="1">
      <c r="A115" s="34"/>
      <c r="B115" s="35"/>
      <c r="C115" s="29" t="s">
        <v>24</v>
      </c>
      <c r="D115" s="36"/>
      <c r="E115" s="36"/>
      <c r="F115" s="27" t="str">
        <f>E15</f>
        <v xml:space="preserve"> </v>
      </c>
      <c r="G115" s="36"/>
      <c r="H115" s="36"/>
      <c r="I115" s="29" t="s">
        <v>29</v>
      </c>
      <c r="J115" s="32" t="str">
        <f>E21</f>
        <v xml:space="preserve"> </v>
      </c>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27</v>
      </c>
      <c r="D116" s="36"/>
      <c r="E116" s="36"/>
      <c r="F116" s="27" t="str">
        <f>IF(E18="","",E18)</f>
        <v>Vyplň údaj</v>
      </c>
      <c r="G116" s="36"/>
      <c r="H116" s="36"/>
      <c r="I116" s="29" t="s">
        <v>31</v>
      </c>
      <c r="J116" s="32" t="str">
        <f>E24</f>
        <v xml:space="preserve"> </v>
      </c>
      <c r="K116" s="36"/>
      <c r="L116" s="51"/>
      <c r="S116" s="34"/>
      <c r="T116" s="34"/>
      <c r="U116" s="34"/>
      <c r="V116" s="34"/>
      <c r="W116" s="34"/>
      <c r="X116" s="34"/>
      <c r="Y116" s="34"/>
      <c r="Z116" s="34"/>
      <c r="AA116" s="34"/>
      <c r="AB116" s="34"/>
      <c r="AC116" s="34"/>
      <c r="AD116" s="34"/>
      <c r="AE116" s="34"/>
    </row>
    <row r="117" spans="1:65" s="2" customFormat="1" ht="10.35" customHeight="1">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11" customFormat="1" ht="29.25" customHeight="1">
      <c r="A118" s="159"/>
      <c r="B118" s="160"/>
      <c r="C118" s="161" t="s">
        <v>107</v>
      </c>
      <c r="D118" s="162" t="s">
        <v>58</v>
      </c>
      <c r="E118" s="162" t="s">
        <v>54</v>
      </c>
      <c r="F118" s="162" t="s">
        <v>55</v>
      </c>
      <c r="G118" s="162" t="s">
        <v>108</v>
      </c>
      <c r="H118" s="162" t="s">
        <v>109</v>
      </c>
      <c r="I118" s="162" t="s">
        <v>110</v>
      </c>
      <c r="J118" s="163" t="s">
        <v>95</v>
      </c>
      <c r="K118" s="164" t="s">
        <v>111</v>
      </c>
      <c r="L118" s="165"/>
      <c r="M118" s="75" t="s">
        <v>1</v>
      </c>
      <c r="N118" s="76" t="s">
        <v>37</v>
      </c>
      <c r="O118" s="76" t="s">
        <v>112</v>
      </c>
      <c r="P118" s="76" t="s">
        <v>113</v>
      </c>
      <c r="Q118" s="76" t="s">
        <v>114</v>
      </c>
      <c r="R118" s="76" t="s">
        <v>115</v>
      </c>
      <c r="S118" s="76" t="s">
        <v>116</v>
      </c>
      <c r="T118" s="77" t="s">
        <v>117</v>
      </c>
      <c r="U118" s="159"/>
      <c r="V118" s="159"/>
      <c r="W118" s="159"/>
      <c r="X118" s="159"/>
      <c r="Y118" s="159"/>
      <c r="Z118" s="159"/>
      <c r="AA118" s="159"/>
      <c r="AB118" s="159"/>
      <c r="AC118" s="159"/>
      <c r="AD118" s="159"/>
      <c r="AE118" s="159"/>
    </row>
    <row r="119" spans="1:65" s="2" customFormat="1" ht="22.9" customHeight="1">
      <c r="A119" s="34"/>
      <c r="B119" s="35"/>
      <c r="C119" s="82" t="s">
        <v>118</v>
      </c>
      <c r="D119" s="36"/>
      <c r="E119" s="36"/>
      <c r="F119" s="36"/>
      <c r="G119" s="36"/>
      <c r="H119" s="36"/>
      <c r="I119" s="36"/>
      <c r="J119" s="166">
        <f>BK119</f>
        <v>0</v>
      </c>
      <c r="K119" s="36"/>
      <c r="L119" s="39"/>
      <c r="M119" s="78"/>
      <c r="N119" s="167"/>
      <c r="O119" s="79"/>
      <c r="P119" s="168">
        <f>P120+P319</f>
        <v>0</v>
      </c>
      <c r="Q119" s="79"/>
      <c r="R119" s="168">
        <f>R120+R319</f>
        <v>156.33246499999998</v>
      </c>
      <c r="S119" s="79"/>
      <c r="T119" s="169">
        <f>T120+T319</f>
        <v>0</v>
      </c>
      <c r="U119" s="34"/>
      <c r="V119" s="34"/>
      <c r="W119" s="34"/>
      <c r="X119" s="34"/>
      <c r="Y119" s="34"/>
      <c r="Z119" s="34"/>
      <c r="AA119" s="34"/>
      <c r="AB119" s="34"/>
      <c r="AC119" s="34"/>
      <c r="AD119" s="34"/>
      <c r="AE119" s="34"/>
      <c r="AT119" s="17" t="s">
        <v>72</v>
      </c>
      <c r="AU119" s="17" t="s">
        <v>97</v>
      </c>
      <c r="BK119" s="170">
        <f>BK120+BK319</f>
        <v>0</v>
      </c>
    </row>
    <row r="120" spans="1:65" s="12" customFormat="1" ht="25.9" customHeight="1">
      <c r="B120" s="171"/>
      <c r="C120" s="172"/>
      <c r="D120" s="173" t="s">
        <v>72</v>
      </c>
      <c r="E120" s="174" t="s">
        <v>149</v>
      </c>
      <c r="F120" s="174" t="s">
        <v>150</v>
      </c>
      <c r="G120" s="172"/>
      <c r="H120" s="172"/>
      <c r="I120" s="175"/>
      <c r="J120" s="176">
        <f>BK120</f>
        <v>0</v>
      </c>
      <c r="K120" s="172"/>
      <c r="L120" s="177"/>
      <c r="M120" s="178"/>
      <c r="N120" s="179"/>
      <c r="O120" s="179"/>
      <c r="P120" s="180">
        <f>P121</f>
        <v>0</v>
      </c>
      <c r="Q120" s="179"/>
      <c r="R120" s="180">
        <f>R121</f>
        <v>156.33246499999998</v>
      </c>
      <c r="S120" s="179"/>
      <c r="T120" s="181">
        <f>T121</f>
        <v>0</v>
      </c>
      <c r="AR120" s="182" t="s">
        <v>81</v>
      </c>
      <c r="AT120" s="183" t="s">
        <v>72</v>
      </c>
      <c r="AU120" s="183" t="s">
        <v>73</v>
      </c>
      <c r="AY120" s="182" t="s">
        <v>120</v>
      </c>
      <c r="BK120" s="184">
        <f>BK121</f>
        <v>0</v>
      </c>
    </row>
    <row r="121" spans="1:65" s="12" customFormat="1" ht="22.9" customHeight="1">
      <c r="B121" s="171"/>
      <c r="C121" s="172"/>
      <c r="D121" s="173" t="s">
        <v>72</v>
      </c>
      <c r="E121" s="226" t="s">
        <v>141</v>
      </c>
      <c r="F121" s="226" t="s">
        <v>734</v>
      </c>
      <c r="G121" s="172"/>
      <c r="H121" s="172"/>
      <c r="I121" s="175"/>
      <c r="J121" s="227">
        <f>BK121</f>
        <v>0</v>
      </c>
      <c r="K121" s="172"/>
      <c r="L121" s="177"/>
      <c r="M121" s="178"/>
      <c r="N121" s="179"/>
      <c r="O121" s="179"/>
      <c r="P121" s="180">
        <f>SUM(P122:P318)</f>
        <v>0</v>
      </c>
      <c r="Q121" s="179"/>
      <c r="R121" s="180">
        <f>SUM(R122:R318)</f>
        <v>156.33246499999998</v>
      </c>
      <c r="S121" s="179"/>
      <c r="T121" s="181">
        <f>SUM(T122:T318)</f>
        <v>0</v>
      </c>
      <c r="AR121" s="182" t="s">
        <v>81</v>
      </c>
      <c r="AT121" s="183" t="s">
        <v>72</v>
      </c>
      <c r="AU121" s="183" t="s">
        <v>81</v>
      </c>
      <c r="AY121" s="182" t="s">
        <v>120</v>
      </c>
      <c r="BK121" s="184">
        <f>SUM(BK122:BK318)</f>
        <v>0</v>
      </c>
    </row>
    <row r="122" spans="1:65" s="2" customFormat="1" ht="14.45" customHeight="1">
      <c r="A122" s="34"/>
      <c r="B122" s="35"/>
      <c r="C122" s="185" t="s">
        <v>81</v>
      </c>
      <c r="D122" s="185" t="s">
        <v>121</v>
      </c>
      <c r="E122" s="186" t="s">
        <v>319</v>
      </c>
      <c r="F122" s="187" t="s">
        <v>320</v>
      </c>
      <c r="G122" s="188" t="s">
        <v>280</v>
      </c>
      <c r="H122" s="189">
        <v>10</v>
      </c>
      <c r="I122" s="190"/>
      <c r="J122" s="191">
        <f>ROUND(I122*H122,2)</f>
        <v>0</v>
      </c>
      <c r="K122" s="192"/>
      <c r="L122" s="39"/>
      <c r="M122" s="193" t="s">
        <v>1</v>
      </c>
      <c r="N122" s="194" t="s">
        <v>38</v>
      </c>
      <c r="O122" s="71"/>
      <c r="P122" s="195">
        <f>O122*H122</f>
        <v>0</v>
      </c>
      <c r="Q122" s="195">
        <v>0</v>
      </c>
      <c r="R122" s="195">
        <f>Q122*H122</f>
        <v>0</v>
      </c>
      <c r="S122" s="195">
        <v>0</v>
      </c>
      <c r="T122" s="196">
        <f>S122*H122</f>
        <v>0</v>
      </c>
      <c r="U122" s="34"/>
      <c r="V122" s="34"/>
      <c r="W122" s="34"/>
      <c r="X122" s="34"/>
      <c r="Y122" s="34"/>
      <c r="Z122" s="34"/>
      <c r="AA122" s="34"/>
      <c r="AB122" s="34"/>
      <c r="AC122" s="34"/>
      <c r="AD122" s="34"/>
      <c r="AE122" s="34"/>
      <c r="AR122" s="197" t="s">
        <v>125</v>
      </c>
      <c r="AT122" s="197" t="s">
        <v>121</v>
      </c>
      <c r="AU122" s="197" t="s">
        <v>83</v>
      </c>
      <c r="AY122" s="17" t="s">
        <v>120</v>
      </c>
      <c r="BE122" s="198">
        <f>IF(N122="základní",J122,0)</f>
        <v>0</v>
      </c>
      <c r="BF122" s="198">
        <f>IF(N122="snížená",J122,0)</f>
        <v>0</v>
      </c>
      <c r="BG122" s="198">
        <f>IF(N122="zákl. přenesená",J122,0)</f>
        <v>0</v>
      </c>
      <c r="BH122" s="198">
        <f>IF(N122="sníž. přenesená",J122,0)</f>
        <v>0</v>
      </c>
      <c r="BI122" s="198">
        <f>IF(N122="nulová",J122,0)</f>
        <v>0</v>
      </c>
      <c r="BJ122" s="17" t="s">
        <v>81</v>
      </c>
      <c r="BK122" s="198">
        <f>ROUND(I122*H122,2)</f>
        <v>0</v>
      </c>
      <c r="BL122" s="17" t="s">
        <v>125</v>
      </c>
      <c r="BM122" s="197" t="s">
        <v>735</v>
      </c>
    </row>
    <row r="123" spans="1:65" s="2" customFormat="1" ht="11.25">
      <c r="A123" s="34"/>
      <c r="B123" s="35"/>
      <c r="C123" s="36"/>
      <c r="D123" s="199" t="s">
        <v>127</v>
      </c>
      <c r="E123" s="36"/>
      <c r="F123" s="200" t="s">
        <v>320</v>
      </c>
      <c r="G123" s="36"/>
      <c r="H123" s="36"/>
      <c r="I123" s="201"/>
      <c r="J123" s="36"/>
      <c r="K123" s="36"/>
      <c r="L123" s="39"/>
      <c r="M123" s="202"/>
      <c r="N123" s="203"/>
      <c r="O123" s="71"/>
      <c r="P123" s="71"/>
      <c r="Q123" s="71"/>
      <c r="R123" s="71"/>
      <c r="S123" s="71"/>
      <c r="T123" s="72"/>
      <c r="U123" s="34"/>
      <c r="V123" s="34"/>
      <c r="W123" s="34"/>
      <c r="X123" s="34"/>
      <c r="Y123" s="34"/>
      <c r="Z123" s="34"/>
      <c r="AA123" s="34"/>
      <c r="AB123" s="34"/>
      <c r="AC123" s="34"/>
      <c r="AD123" s="34"/>
      <c r="AE123" s="34"/>
      <c r="AT123" s="17" t="s">
        <v>127</v>
      </c>
      <c r="AU123" s="17" t="s">
        <v>83</v>
      </c>
    </row>
    <row r="124" spans="1:65" s="13" customFormat="1" ht="11.25">
      <c r="B124" s="204"/>
      <c r="C124" s="205"/>
      <c r="D124" s="199" t="s">
        <v>128</v>
      </c>
      <c r="E124" s="206" t="s">
        <v>1</v>
      </c>
      <c r="F124" s="207" t="s">
        <v>736</v>
      </c>
      <c r="G124" s="205"/>
      <c r="H124" s="208">
        <v>10</v>
      </c>
      <c r="I124" s="209"/>
      <c r="J124" s="205"/>
      <c r="K124" s="205"/>
      <c r="L124" s="210"/>
      <c r="M124" s="211"/>
      <c r="N124" s="212"/>
      <c r="O124" s="212"/>
      <c r="P124" s="212"/>
      <c r="Q124" s="212"/>
      <c r="R124" s="212"/>
      <c r="S124" s="212"/>
      <c r="T124" s="213"/>
      <c r="AT124" s="214" t="s">
        <v>128</v>
      </c>
      <c r="AU124" s="214" t="s">
        <v>83</v>
      </c>
      <c r="AV124" s="13" t="s">
        <v>83</v>
      </c>
      <c r="AW124" s="13" t="s">
        <v>30</v>
      </c>
      <c r="AX124" s="13" t="s">
        <v>81</v>
      </c>
      <c r="AY124" s="214" t="s">
        <v>120</v>
      </c>
    </row>
    <row r="125" spans="1:65" s="2" customFormat="1" ht="14.45" customHeight="1">
      <c r="A125" s="34"/>
      <c r="B125" s="35"/>
      <c r="C125" s="228" t="s">
        <v>83</v>
      </c>
      <c r="D125" s="228" t="s">
        <v>159</v>
      </c>
      <c r="E125" s="229" t="s">
        <v>325</v>
      </c>
      <c r="F125" s="230" t="s">
        <v>326</v>
      </c>
      <c r="G125" s="231" t="s">
        <v>214</v>
      </c>
      <c r="H125" s="232">
        <v>18</v>
      </c>
      <c r="I125" s="233"/>
      <c r="J125" s="234">
        <f>ROUND(I125*H125,2)</f>
        <v>0</v>
      </c>
      <c r="K125" s="235"/>
      <c r="L125" s="236"/>
      <c r="M125" s="237" t="s">
        <v>1</v>
      </c>
      <c r="N125" s="238" t="s">
        <v>38</v>
      </c>
      <c r="O125" s="71"/>
      <c r="P125" s="195">
        <f>O125*H125</f>
        <v>0</v>
      </c>
      <c r="Q125" s="195">
        <v>1</v>
      </c>
      <c r="R125" s="195">
        <f>Q125*H125</f>
        <v>18</v>
      </c>
      <c r="S125" s="195">
        <v>0</v>
      </c>
      <c r="T125" s="196">
        <f>S125*H125</f>
        <v>0</v>
      </c>
      <c r="U125" s="34"/>
      <c r="V125" s="34"/>
      <c r="W125" s="34"/>
      <c r="X125" s="34"/>
      <c r="Y125" s="34"/>
      <c r="Z125" s="34"/>
      <c r="AA125" s="34"/>
      <c r="AB125" s="34"/>
      <c r="AC125" s="34"/>
      <c r="AD125" s="34"/>
      <c r="AE125" s="34"/>
      <c r="AR125" s="197" t="s">
        <v>158</v>
      </c>
      <c r="AT125" s="197" t="s">
        <v>159</v>
      </c>
      <c r="AU125" s="197" t="s">
        <v>83</v>
      </c>
      <c r="AY125" s="17" t="s">
        <v>120</v>
      </c>
      <c r="BE125" s="198">
        <f>IF(N125="základní",J125,0)</f>
        <v>0</v>
      </c>
      <c r="BF125" s="198">
        <f>IF(N125="snížená",J125,0)</f>
        <v>0</v>
      </c>
      <c r="BG125" s="198">
        <f>IF(N125="zákl. přenesená",J125,0)</f>
        <v>0</v>
      </c>
      <c r="BH125" s="198">
        <f>IF(N125="sníž. přenesená",J125,0)</f>
        <v>0</v>
      </c>
      <c r="BI125" s="198">
        <f>IF(N125="nulová",J125,0)</f>
        <v>0</v>
      </c>
      <c r="BJ125" s="17" t="s">
        <v>81</v>
      </c>
      <c r="BK125" s="198">
        <f>ROUND(I125*H125,2)</f>
        <v>0</v>
      </c>
      <c r="BL125" s="17" t="s">
        <v>125</v>
      </c>
      <c r="BM125" s="197" t="s">
        <v>737</v>
      </c>
    </row>
    <row r="126" spans="1:65" s="2" customFormat="1" ht="11.25">
      <c r="A126" s="34"/>
      <c r="B126" s="35"/>
      <c r="C126" s="36"/>
      <c r="D126" s="199" t="s">
        <v>127</v>
      </c>
      <c r="E126" s="36"/>
      <c r="F126" s="200" t="s">
        <v>326</v>
      </c>
      <c r="G126" s="36"/>
      <c r="H126" s="36"/>
      <c r="I126" s="201"/>
      <c r="J126" s="36"/>
      <c r="K126" s="36"/>
      <c r="L126" s="39"/>
      <c r="M126" s="202"/>
      <c r="N126" s="203"/>
      <c r="O126" s="71"/>
      <c r="P126" s="71"/>
      <c r="Q126" s="71"/>
      <c r="R126" s="71"/>
      <c r="S126" s="71"/>
      <c r="T126" s="72"/>
      <c r="U126" s="34"/>
      <c r="V126" s="34"/>
      <c r="W126" s="34"/>
      <c r="X126" s="34"/>
      <c r="Y126" s="34"/>
      <c r="Z126" s="34"/>
      <c r="AA126" s="34"/>
      <c r="AB126" s="34"/>
      <c r="AC126" s="34"/>
      <c r="AD126" s="34"/>
      <c r="AE126" s="34"/>
      <c r="AT126" s="17" t="s">
        <v>127</v>
      </c>
      <c r="AU126" s="17" t="s">
        <v>83</v>
      </c>
    </row>
    <row r="127" spans="1:65" s="13" customFormat="1" ht="11.25">
      <c r="B127" s="204"/>
      <c r="C127" s="205"/>
      <c r="D127" s="199" t="s">
        <v>128</v>
      </c>
      <c r="E127" s="206" t="s">
        <v>1</v>
      </c>
      <c r="F127" s="207" t="s">
        <v>738</v>
      </c>
      <c r="G127" s="205"/>
      <c r="H127" s="208">
        <v>18</v>
      </c>
      <c r="I127" s="209"/>
      <c r="J127" s="205"/>
      <c r="K127" s="205"/>
      <c r="L127" s="210"/>
      <c r="M127" s="211"/>
      <c r="N127" s="212"/>
      <c r="O127" s="212"/>
      <c r="P127" s="212"/>
      <c r="Q127" s="212"/>
      <c r="R127" s="212"/>
      <c r="S127" s="212"/>
      <c r="T127" s="213"/>
      <c r="AT127" s="214" t="s">
        <v>128</v>
      </c>
      <c r="AU127" s="214" t="s">
        <v>83</v>
      </c>
      <c r="AV127" s="13" t="s">
        <v>83</v>
      </c>
      <c r="AW127" s="13" t="s">
        <v>30</v>
      </c>
      <c r="AX127" s="13" t="s">
        <v>81</v>
      </c>
      <c r="AY127" s="214" t="s">
        <v>120</v>
      </c>
    </row>
    <row r="128" spans="1:65" s="2" customFormat="1" ht="14.45" customHeight="1">
      <c r="A128" s="34"/>
      <c r="B128" s="35"/>
      <c r="C128" s="185" t="s">
        <v>134</v>
      </c>
      <c r="D128" s="185" t="s">
        <v>121</v>
      </c>
      <c r="E128" s="186" t="s">
        <v>739</v>
      </c>
      <c r="F128" s="187" t="s">
        <v>740</v>
      </c>
      <c r="G128" s="188" t="s">
        <v>280</v>
      </c>
      <c r="H128" s="189">
        <v>50</v>
      </c>
      <c r="I128" s="190"/>
      <c r="J128" s="191">
        <f>ROUND(I128*H128,2)</f>
        <v>0</v>
      </c>
      <c r="K128" s="192"/>
      <c r="L128" s="39"/>
      <c r="M128" s="193" t="s">
        <v>1</v>
      </c>
      <c r="N128" s="194" t="s">
        <v>38</v>
      </c>
      <c r="O128" s="71"/>
      <c r="P128" s="195">
        <f>O128*H128</f>
        <v>0</v>
      </c>
      <c r="Q128" s="195">
        <v>0</v>
      </c>
      <c r="R128" s="195">
        <f>Q128*H128</f>
        <v>0</v>
      </c>
      <c r="S128" s="195">
        <v>0</v>
      </c>
      <c r="T128" s="196">
        <f>S128*H128</f>
        <v>0</v>
      </c>
      <c r="U128" s="34"/>
      <c r="V128" s="34"/>
      <c r="W128" s="34"/>
      <c r="X128" s="34"/>
      <c r="Y128" s="34"/>
      <c r="Z128" s="34"/>
      <c r="AA128" s="34"/>
      <c r="AB128" s="34"/>
      <c r="AC128" s="34"/>
      <c r="AD128" s="34"/>
      <c r="AE128" s="34"/>
      <c r="AR128" s="197" t="s">
        <v>125</v>
      </c>
      <c r="AT128" s="197" t="s">
        <v>121</v>
      </c>
      <c r="AU128" s="197" t="s">
        <v>83</v>
      </c>
      <c r="AY128" s="17" t="s">
        <v>120</v>
      </c>
      <c r="BE128" s="198">
        <f>IF(N128="základní",J128,0)</f>
        <v>0</v>
      </c>
      <c r="BF128" s="198">
        <f>IF(N128="snížená",J128,0)</f>
        <v>0</v>
      </c>
      <c r="BG128" s="198">
        <f>IF(N128="zákl. přenesená",J128,0)</f>
        <v>0</v>
      </c>
      <c r="BH128" s="198">
        <f>IF(N128="sníž. přenesená",J128,0)</f>
        <v>0</v>
      </c>
      <c r="BI128" s="198">
        <f>IF(N128="nulová",J128,0)</f>
        <v>0</v>
      </c>
      <c r="BJ128" s="17" t="s">
        <v>81</v>
      </c>
      <c r="BK128" s="198">
        <f>ROUND(I128*H128,2)</f>
        <v>0</v>
      </c>
      <c r="BL128" s="17" t="s">
        <v>125</v>
      </c>
      <c r="BM128" s="197" t="s">
        <v>741</v>
      </c>
    </row>
    <row r="129" spans="1:65" s="2" customFormat="1" ht="11.25">
      <c r="A129" s="34"/>
      <c r="B129" s="35"/>
      <c r="C129" s="36"/>
      <c r="D129" s="199" t="s">
        <v>127</v>
      </c>
      <c r="E129" s="36"/>
      <c r="F129" s="200" t="s">
        <v>740</v>
      </c>
      <c r="G129" s="36"/>
      <c r="H129" s="36"/>
      <c r="I129" s="201"/>
      <c r="J129" s="36"/>
      <c r="K129" s="36"/>
      <c r="L129" s="39"/>
      <c r="M129" s="202"/>
      <c r="N129" s="203"/>
      <c r="O129" s="71"/>
      <c r="P129" s="71"/>
      <c r="Q129" s="71"/>
      <c r="R129" s="71"/>
      <c r="S129" s="71"/>
      <c r="T129" s="72"/>
      <c r="U129" s="34"/>
      <c r="V129" s="34"/>
      <c r="W129" s="34"/>
      <c r="X129" s="34"/>
      <c r="Y129" s="34"/>
      <c r="Z129" s="34"/>
      <c r="AA129" s="34"/>
      <c r="AB129" s="34"/>
      <c r="AC129" s="34"/>
      <c r="AD129" s="34"/>
      <c r="AE129" s="34"/>
      <c r="AT129" s="17" t="s">
        <v>127</v>
      </c>
      <c r="AU129" s="17" t="s">
        <v>83</v>
      </c>
    </row>
    <row r="130" spans="1:65" s="13" customFormat="1" ht="11.25">
      <c r="B130" s="204"/>
      <c r="C130" s="205"/>
      <c r="D130" s="199" t="s">
        <v>128</v>
      </c>
      <c r="E130" s="206" t="s">
        <v>1</v>
      </c>
      <c r="F130" s="207" t="s">
        <v>305</v>
      </c>
      <c r="G130" s="205"/>
      <c r="H130" s="208">
        <v>50</v>
      </c>
      <c r="I130" s="209"/>
      <c r="J130" s="205"/>
      <c r="K130" s="205"/>
      <c r="L130" s="210"/>
      <c r="M130" s="211"/>
      <c r="N130" s="212"/>
      <c r="O130" s="212"/>
      <c r="P130" s="212"/>
      <c r="Q130" s="212"/>
      <c r="R130" s="212"/>
      <c r="S130" s="212"/>
      <c r="T130" s="213"/>
      <c r="AT130" s="214" t="s">
        <v>128</v>
      </c>
      <c r="AU130" s="214" t="s">
        <v>83</v>
      </c>
      <c r="AV130" s="13" t="s">
        <v>83</v>
      </c>
      <c r="AW130" s="13" t="s">
        <v>30</v>
      </c>
      <c r="AX130" s="13" t="s">
        <v>81</v>
      </c>
      <c r="AY130" s="214" t="s">
        <v>120</v>
      </c>
    </row>
    <row r="131" spans="1:65" s="2" customFormat="1" ht="14.45" customHeight="1">
      <c r="A131" s="34"/>
      <c r="B131" s="35"/>
      <c r="C131" s="228" t="s">
        <v>125</v>
      </c>
      <c r="D131" s="228" t="s">
        <v>159</v>
      </c>
      <c r="E131" s="229" t="s">
        <v>347</v>
      </c>
      <c r="F131" s="230" t="s">
        <v>348</v>
      </c>
      <c r="G131" s="231" t="s">
        <v>214</v>
      </c>
      <c r="H131" s="232">
        <v>90</v>
      </c>
      <c r="I131" s="233"/>
      <c r="J131" s="234">
        <f>ROUND(I131*H131,2)</f>
        <v>0</v>
      </c>
      <c r="K131" s="235"/>
      <c r="L131" s="236"/>
      <c r="M131" s="237" t="s">
        <v>1</v>
      </c>
      <c r="N131" s="238" t="s">
        <v>38</v>
      </c>
      <c r="O131" s="71"/>
      <c r="P131" s="195">
        <f>O131*H131</f>
        <v>0</v>
      </c>
      <c r="Q131" s="195">
        <v>1</v>
      </c>
      <c r="R131" s="195">
        <f>Q131*H131</f>
        <v>90</v>
      </c>
      <c r="S131" s="195">
        <v>0</v>
      </c>
      <c r="T131" s="196">
        <f>S131*H131</f>
        <v>0</v>
      </c>
      <c r="U131" s="34"/>
      <c r="V131" s="34"/>
      <c r="W131" s="34"/>
      <c r="X131" s="34"/>
      <c r="Y131" s="34"/>
      <c r="Z131" s="34"/>
      <c r="AA131" s="34"/>
      <c r="AB131" s="34"/>
      <c r="AC131" s="34"/>
      <c r="AD131" s="34"/>
      <c r="AE131" s="34"/>
      <c r="AR131" s="197" t="s">
        <v>158</v>
      </c>
      <c r="AT131" s="197" t="s">
        <v>159</v>
      </c>
      <c r="AU131" s="197" t="s">
        <v>83</v>
      </c>
      <c r="AY131" s="17" t="s">
        <v>120</v>
      </c>
      <c r="BE131" s="198">
        <f>IF(N131="základní",J131,0)</f>
        <v>0</v>
      </c>
      <c r="BF131" s="198">
        <f>IF(N131="snížená",J131,0)</f>
        <v>0</v>
      </c>
      <c r="BG131" s="198">
        <f>IF(N131="zákl. přenesená",J131,0)</f>
        <v>0</v>
      </c>
      <c r="BH131" s="198">
        <f>IF(N131="sníž. přenesená",J131,0)</f>
        <v>0</v>
      </c>
      <c r="BI131" s="198">
        <f>IF(N131="nulová",J131,0)</f>
        <v>0</v>
      </c>
      <c r="BJ131" s="17" t="s">
        <v>81</v>
      </c>
      <c r="BK131" s="198">
        <f>ROUND(I131*H131,2)</f>
        <v>0</v>
      </c>
      <c r="BL131" s="17" t="s">
        <v>125</v>
      </c>
      <c r="BM131" s="197" t="s">
        <v>742</v>
      </c>
    </row>
    <row r="132" spans="1:65" s="2" customFormat="1" ht="11.25">
      <c r="A132" s="34"/>
      <c r="B132" s="35"/>
      <c r="C132" s="36"/>
      <c r="D132" s="199" t="s">
        <v>127</v>
      </c>
      <c r="E132" s="36"/>
      <c r="F132" s="200" t="s">
        <v>348</v>
      </c>
      <c r="G132" s="36"/>
      <c r="H132" s="36"/>
      <c r="I132" s="201"/>
      <c r="J132" s="36"/>
      <c r="K132" s="36"/>
      <c r="L132" s="39"/>
      <c r="M132" s="202"/>
      <c r="N132" s="203"/>
      <c r="O132" s="71"/>
      <c r="P132" s="71"/>
      <c r="Q132" s="71"/>
      <c r="R132" s="71"/>
      <c r="S132" s="71"/>
      <c r="T132" s="72"/>
      <c r="U132" s="34"/>
      <c r="V132" s="34"/>
      <c r="W132" s="34"/>
      <c r="X132" s="34"/>
      <c r="Y132" s="34"/>
      <c r="Z132" s="34"/>
      <c r="AA132" s="34"/>
      <c r="AB132" s="34"/>
      <c r="AC132" s="34"/>
      <c r="AD132" s="34"/>
      <c r="AE132" s="34"/>
      <c r="AT132" s="17" t="s">
        <v>127</v>
      </c>
      <c r="AU132" s="17" t="s">
        <v>83</v>
      </c>
    </row>
    <row r="133" spans="1:65" s="13" customFormat="1" ht="11.25">
      <c r="B133" s="204"/>
      <c r="C133" s="205"/>
      <c r="D133" s="199" t="s">
        <v>128</v>
      </c>
      <c r="E133" s="206" t="s">
        <v>1</v>
      </c>
      <c r="F133" s="207" t="s">
        <v>743</v>
      </c>
      <c r="G133" s="205"/>
      <c r="H133" s="208">
        <v>90</v>
      </c>
      <c r="I133" s="209"/>
      <c r="J133" s="205"/>
      <c r="K133" s="205"/>
      <c r="L133" s="210"/>
      <c r="M133" s="211"/>
      <c r="N133" s="212"/>
      <c r="O133" s="212"/>
      <c r="P133" s="212"/>
      <c r="Q133" s="212"/>
      <c r="R133" s="212"/>
      <c r="S133" s="212"/>
      <c r="T133" s="213"/>
      <c r="AT133" s="214" t="s">
        <v>128</v>
      </c>
      <c r="AU133" s="214" t="s">
        <v>83</v>
      </c>
      <c r="AV133" s="13" t="s">
        <v>83</v>
      </c>
      <c r="AW133" s="13" t="s">
        <v>30</v>
      </c>
      <c r="AX133" s="13" t="s">
        <v>81</v>
      </c>
      <c r="AY133" s="214" t="s">
        <v>120</v>
      </c>
    </row>
    <row r="134" spans="1:65" s="2" customFormat="1" ht="14.45" customHeight="1">
      <c r="A134" s="34"/>
      <c r="B134" s="35"/>
      <c r="C134" s="185" t="s">
        <v>141</v>
      </c>
      <c r="D134" s="185" t="s">
        <v>121</v>
      </c>
      <c r="E134" s="186" t="s">
        <v>744</v>
      </c>
      <c r="F134" s="187" t="s">
        <v>745</v>
      </c>
      <c r="G134" s="188" t="s">
        <v>124</v>
      </c>
      <c r="H134" s="189">
        <v>343.8</v>
      </c>
      <c r="I134" s="190"/>
      <c r="J134" s="191">
        <f>ROUND(I134*H134,2)</f>
        <v>0</v>
      </c>
      <c r="K134" s="192"/>
      <c r="L134" s="39"/>
      <c r="M134" s="193" t="s">
        <v>1</v>
      </c>
      <c r="N134" s="194" t="s">
        <v>38</v>
      </c>
      <c r="O134" s="71"/>
      <c r="P134" s="195">
        <f>O134*H134</f>
        <v>0</v>
      </c>
      <c r="Q134" s="195">
        <v>0</v>
      </c>
      <c r="R134" s="195">
        <f>Q134*H134</f>
        <v>0</v>
      </c>
      <c r="S134" s="195">
        <v>0</v>
      </c>
      <c r="T134" s="196">
        <f>S134*H134</f>
        <v>0</v>
      </c>
      <c r="U134" s="34"/>
      <c r="V134" s="34"/>
      <c r="W134" s="34"/>
      <c r="X134" s="34"/>
      <c r="Y134" s="34"/>
      <c r="Z134" s="34"/>
      <c r="AA134" s="34"/>
      <c r="AB134" s="34"/>
      <c r="AC134" s="34"/>
      <c r="AD134" s="34"/>
      <c r="AE134" s="34"/>
      <c r="AR134" s="197" t="s">
        <v>125</v>
      </c>
      <c r="AT134" s="197" t="s">
        <v>121</v>
      </c>
      <c r="AU134" s="197" t="s">
        <v>83</v>
      </c>
      <c r="AY134" s="17" t="s">
        <v>120</v>
      </c>
      <c r="BE134" s="198">
        <f>IF(N134="základní",J134,0)</f>
        <v>0</v>
      </c>
      <c r="BF134" s="198">
        <f>IF(N134="snížená",J134,0)</f>
        <v>0</v>
      </c>
      <c r="BG134" s="198">
        <f>IF(N134="zákl. přenesená",J134,0)</f>
        <v>0</v>
      </c>
      <c r="BH134" s="198">
        <f>IF(N134="sníž. přenesená",J134,0)</f>
        <v>0</v>
      </c>
      <c r="BI134" s="198">
        <f>IF(N134="nulová",J134,0)</f>
        <v>0</v>
      </c>
      <c r="BJ134" s="17" t="s">
        <v>81</v>
      </c>
      <c r="BK134" s="198">
        <f>ROUND(I134*H134,2)</f>
        <v>0</v>
      </c>
      <c r="BL134" s="17" t="s">
        <v>125</v>
      </c>
      <c r="BM134" s="197" t="s">
        <v>746</v>
      </c>
    </row>
    <row r="135" spans="1:65" s="2" customFormat="1" ht="11.25">
      <c r="A135" s="34"/>
      <c r="B135" s="35"/>
      <c r="C135" s="36"/>
      <c r="D135" s="199" t="s">
        <v>127</v>
      </c>
      <c r="E135" s="36"/>
      <c r="F135" s="200" t="s">
        <v>745</v>
      </c>
      <c r="G135" s="36"/>
      <c r="H135" s="36"/>
      <c r="I135" s="201"/>
      <c r="J135" s="36"/>
      <c r="K135" s="36"/>
      <c r="L135" s="39"/>
      <c r="M135" s="202"/>
      <c r="N135" s="203"/>
      <c r="O135" s="71"/>
      <c r="P135" s="71"/>
      <c r="Q135" s="71"/>
      <c r="R135" s="71"/>
      <c r="S135" s="71"/>
      <c r="T135" s="72"/>
      <c r="U135" s="34"/>
      <c r="V135" s="34"/>
      <c r="W135" s="34"/>
      <c r="X135" s="34"/>
      <c r="Y135" s="34"/>
      <c r="Z135" s="34"/>
      <c r="AA135" s="34"/>
      <c r="AB135" s="34"/>
      <c r="AC135" s="34"/>
      <c r="AD135" s="34"/>
      <c r="AE135" s="34"/>
      <c r="AT135" s="17" t="s">
        <v>127</v>
      </c>
      <c r="AU135" s="17" t="s">
        <v>83</v>
      </c>
    </row>
    <row r="136" spans="1:65" s="13" customFormat="1" ht="11.25">
      <c r="B136" s="204"/>
      <c r="C136" s="205"/>
      <c r="D136" s="199" t="s">
        <v>128</v>
      </c>
      <c r="E136" s="206" t="s">
        <v>1</v>
      </c>
      <c r="F136" s="207" t="s">
        <v>747</v>
      </c>
      <c r="G136" s="205"/>
      <c r="H136" s="208">
        <v>343.8</v>
      </c>
      <c r="I136" s="209"/>
      <c r="J136" s="205"/>
      <c r="K136" s="205"/>
      <c r="L136" s="210"/>
      <c r="M136" s="211"/>
      <c r="N136" s="212"/>
      <c r="O136" s="212"/>
      <c r="P136" s="212"/>
      <c r="Q136" s="212"/>
      <c r="R136" s="212"/>
      <c r="S136" s="212"/>
      <c r="T136" s="213"/>
      <c r="AT136" s="214" t="s">
        <v>128</v>
      </c>
      <c r="AU136" s="214" t="s">
        <v>83</v>
      </c>
      <c r="AV136" s="13" t="s">
        <v>83</v>
      </c>
      <c r="AW136" s="13" t="s">
        <v>30</v>
      </c>
      <c r="AX136" s="13" t="s">
        <v>81</v>
      </c>
      <c r="AY136" s="214" t="s">
        <v>120</v>
      </c>
    </row>
    <row r="137" spans="1:65" s="2" customFormat="1" ht="37.9" customHeight="1">
      <c r="A137" s="34"/>
      <c r="B137" s="35"/>
      <c r="C137" s="185" t="s">
        <v>145</v>
      </c>
      <c r="D137" s="185" t="s">
        <v>121</v>
      </c>
      <c r="E137" s="186" t="s">
        <v>748</v>
      </c>
      <c r="F137" s="187" t="s">
        <v>749</v>
      </c>
      <c r="G137" s="188" t="s">
        <v>162</v>
      </c>
      <c r="H137" s="189">
        <v>103</v>
      </c>
      <c r="I137" s="190"/>
      <c r="J137" s="191">
        <f>ROUND(I137*H137,2)</f>
        <v>0</v>
      </c>
      <c r="K137" s="192"/>
      <c r="L137" s="39"/>
      <c r="M137" s="193" t="s">
        <v>1</v>
      </c>
      <c r="N137" s="194" t="s">
        <v>38</v>
      </c>
      <c r="O137" s="71"/>
      <c r="P137" s="195">
        <f>O137*H137</f>
        <v>0</v>
      </c>
      <c r="Q137" s="195">
        <v>0</v>
      </c>
      <c r="R137" s="195">
        <f>Q137*H137</f>
        <v>0</v>
      </c>
      <c r="S137" s="195">
        <v>0</v>
      </c>
      <c r="T137" s="196">
        <f>S137*H137</f>
        <v>0</v>
      </c>
      <c r="U137" s="34"/>
      <c r="V137" s="34"/>
      <c r="W137" s="34"/>
      <c r="X137" s="34"/>
      <c r="Y137" s="34"/>
      <c r="Z137" s="34"/>
      <c r="AA137" s="34"/>
      <c r="AB137" s="34"/>
      <c r="AC137" s="34"/>
      <c r="AD137" s="34"/>
      <c r="AE137" s="34"/>
      <c r="AR137" s="197" t="s">
        <v>125</v>
      </c>
      <c r="AT137" s="197" t="s">
        <v>121</v>
      </c>
      <c r="AU137" s="197" t="s">
        <v>83</v>
      </c>
      <c r="AY137" s="17" t="s">
        <v>120</v>
      </c>
      <c r="BE137" s="198">
        <f>IF(N137="základní",J137,0)</f>
        <v>0</v>
      </c>
      <c r="BF137" s="198">
        <f>IF(N137="snížená",J137,0)</f>
        <v>0</v>
      </c>
      <c r="BG137" s="198">
        <f>IF(N137="zákl. přenesená",J137,0)</f>
        <v>0</v>
      </c>
      <c r="BH137" s="198">
        <f>IF(N137="sníž. přenesená",J137,0)</f>
        <v>0</v>
      </c>
      <c r="BI137" s="198">
        <f>IF(N137="nulová",J137,0)</f>
        <v>0</v>
      </c>
      <c r="BJ137" s="17" t="s">
        <v>81</v>
      </c>
      <c r="BK137" s="198">
        <f>ROUND(I137*H137,2)</f>
        <v>0</v>
      </c>
      <c r="BL137" s="17" t="s">
        <v>125</v>
      </c>
      <c r="BM137" s="197" t="s">
        <v>750</v>
      </c>
    </row>
    <row r="138" spans="1:65" s="2" customFormat="1" ht="19.5">
      <c r="A138" s="34"/>
      <c r="B138" s="35"/>
      <c r="C138" s="36"/>
      <c r="D138" s="199" t="s">
        <v>127</v>
      </c>
      <c r="E138" s="36"/>
      <c r="F138" s="200" t="s">
        <v>749</v>
      </c>
      <c r="G138" s="36"/>
      <c r="H138" s="36"/>
      <c r="I138" s="201"/>
      <c r="J138" s="36"/>
      <c r="K138" s="36"/>
      <c r="L138" s="39"/>
      <c r="M138" s="202"/>
      <c r="N138" s="203"/>
      <c r="O138" s="71"/>
      <c r="P138" s="71"/>
      <c r="Q138" s="71"/>
      <c r="R138" s="71"/>
      <c r="S138" s="71"/>
      <c r="T138" s="72"/>
      <c r="U138" s="34"/>
      <c r="V138" s="34"/>
      <c r="W138" s="34"/>
      <c r="X138" s="34"/>
      <c r="Y138" s="34"/>
      <c r="Z138" s="34"/>
      <c r="AA138" s="34"/>
      <c r="AB138" s="34"/>
      <c r="AC138" s="34"/>
      <c r="AD138" s="34"/>
      <c r="AE138" s="34"/>
      <c r="AT138" s="17" t="s">
        <v>127</v>
      </c>
      <c r="AU138" s="17" t="s">
        <v>83</v>
      </c>
    </row>
    <row r="139" spans="1:65" s="15" customFormat="1" ht="11.25">
      <c r="B139" s="239"/>
      <c r="C139" s="240"/>
      <c r="D139" s="199" t="s">
        <v>128</v>
      </c>
      <c r="E139" s="241" t="s">
        <v>1</v>
      </c>
      <c r="F139" s="242" t="s">
        <v>751</v>
      </c>
      <c r="G139" s="240"/>
      <c r="H139" s="241" t="s">
        <v>1</v>
      </c>
      <c r="I139" s="243"/>
      <c r="J139" s="240"/>
      <c r="K139" s="240"/>
      <c r="L139" s="244"/>
      <c r="M139" s="245"/>
      <c r="N139" s="246"/>
      <c r="O139" s="246"/>
      <c r="P139" s="246"/>
      <c r="Q139" s="246"/>
      <c r="R139" s="246"/>
      <c r="S139" s="246"/>
      <c r="T139" s="247"/>
      <c r="AT139" s="248" t="s">
        <v>128</v>
      </c>
      <c r="AU139" s="248" t="s">
        <v>83</v>
      </c>
      <c r="AV139" s="15" t="s">
        <v>81</v>
      </c>
      <c r="AW139" s="15" t="s">
        <v>30</v>
      </c>
      <c r="AX139" s="15" t="s">
        <v>73</v>
      </c>
      <c r="AY139" s="248" t="s">
        <v>120</v>
      </c>
    </row>
    <row r="140" spans="1:65" s="13" customFormat="1" ht="11.25">
      <c r="B140" s="204"/>
      <c r="C140" s="205"/>
      <c r="D140" s="199" t="s">
        <v>128</v>
      </c>
      <c r="E140" s="206" t="s">
        <v>1</v>
      </c>
      <c r="F140" s="207" t="s">
        <v>205</v>
      </c>
      <c r="G140" s="205"/>
      <c r="H140" s="208">
        <v>19</v>
      </c>
      <c r="I140" s="209"/>
      <c r="J140" s="205"/>
      <c r="K140" s="205"/>
      <c r="L140" s="210"/>
      <c r="M140" s="211"/>
      <c r="N140" s="212"/>
      <c r="O140" s="212"/>
      <c r="P140" s="212"/>
      <c r="Q140" s="212"/>
      <c r="R140" s="212"/>
      <c r="S140" s="212"/>
      <c r="T140" s="213"/>
      <c r="AT140" s="214" t="s">
        <v>128</v>
      </c>
      <c r="AU140" s="214" t="s">
        <v>83</v>
      </c>
      <c r="AV140" s="13" t="s">
        <v>83</v>
      </c>
      <c r="AW140" s="13" t="s">
        <v>30</v>
      </c>
      <c r="AX140" s="13" t="s">
        <v>73</v>
      </c>
      <c r="AY140" s="214" t="s">
        <v>120</v>
      </c>
    </row>
    <row r="141" spans="1:65" s="15" customFormat="1" ht="11.25">
      <c r="B141" s="239"/>
      <c r="C141" s="240"/>
      <c r="D141" s="199" t="s">
        <v>128</v>
      </c>
      <c r="E141" s="241" t="s">
        <v>1</v>
      </c>
      <c r="F141" s="242" t="s">
        <v>752</v>
      </c>
      <c r="G141" s="240"/>
      <c r="H141" s="241" t="s">
        <v>1</v>
      </c>
      <c r="I141" s="243"/>
      <c r="J141" s="240"/>
      <c r="K141" s="240"/>
      <c r="L141" s="244"/>
      <c r="M141" s="245"/>
      <c r="N141" s="246"/>
      <c r="O141" s="246"/>
      <c r="P141" s="246"/>
      <c r="Q141" s="246"/>
      <c r="R141" s="246"/>
      <c r="S141" s="246"/>
      <c r="T141" s="247"/>
      <c r="AT141" s="248" t="s">
        <v>128</v>
      </c>
      <c r="AU141" s="248" t="s">
        <v>83</v>
      </c>
      <c r="AV141" s="15" t="s">
        <v>81</v>
      </c>
      <c r="AW141" s="15" t="s">
        <v>30</v>
      </c>
      <c r="AX141" s="15" t="s">
        <v>73</v>
      </c>
      <c r="AY141" s="248" t="s">
        <v>120</v>
      </c>
    </row>
    <row r="142" spans="1:65" s="13" customFormat="1" ht="11.25">
      <c r="B142" s="204"/>
      <c r="C142" s="205"/>
      <c r="D142" s="199" t="s">
        <v>128</v>
      </c>
      <c r="E142" s="206" t="s">
        <v>1</v>
      </c>
      <c r="F142" s="207" t="s">
        <v>177</v>
      </c>
      <c r="G142" s="205"/>
      <c r="H142" s="208">
        <v>12</v>
      </c>
      <c r="I142" s="209"/>
      <c r="J142" s="205"/>
      <c r="K142" s="205"/>
      <c r="L142" s="210"/>
      <c r="M142" s="211"/>
      <c r="N142" s="212"/>
      <c r="O142" s="212"/>
      <c r="P142" s="212"/>
      <c r="Q142" s="212"/>
      <c r="R142" s="212"/>
      <c r="S142" s="212"/>
      <c r="T142" s="213"/>
      <c r="AT142" s="214" t="s">
        <v>128</v>
      </c>
      <c r="AU142" s="214" t="s">
        <v>83</v>
      </c>
      <c r="AV142" s="13" t="s">
        <v>83</v>
      </c>
      <c r="AW142" s="13" t="s">
        <v>30</v>
      </c>
      <c r="AX142" s="13" t="s">
        <v>73</v>
      </c>
      <c r="AY142" s="214" t="s">
        <v>120</v>
      </c>
    </row>
    <row r="143" spans="1:65" s="15" customFormat="1" ht="11.25">
      <c r="B143" s="239"/>
      <c r="C143" s="240"/>
      <c r="D143" s="199" t="s">
        <v>128</v>
      </c>
      <c r="E143" s="241" t="s">
        <v>1</v>
      </c>
      <c r="F143" s="242" t="s">
        <v>753</v>
      </c>
      <c r="G143" s="240"/>
      <c r="H143" s="241" t="s">
        <v>1</v>
      </c>
      <c r="I143" s="243"/>
      <c r="J143" s="240"/>
      <c r="K143" s="240"/>
      <c r="L143" s="244"/>
      <c r="M143" s="245"/>
      <c r="N143" s="246"/>
      <c r="O143" s="246"/>
      <c r="P143" s="246"/>
      <c r="Q143" s="246"/>
      <c r="R143" s="246"/>
      <c r="S143" s="246"/>
      <c r="T143" s="247"/>
      <c r="AT143" s="248" t="s">
        <v>128</v>
      </c>
      <c r="AU143" s="248" t="s">
        <v>83</v>
      </c>
      <c r="AV143" s="15" t="s">
        <v>81</v>
      </c>
      <c r="AW143" s="15" t="s">
        <v>30</v>
      </c>
      <c r="AX143" s="15" t="s">
        <v>73</v>
      </c>
      <c r="AY143" s="248" t="s">
        <v>120</v>
      </c>
    </row>
    <row r="144" spans="1:65" s="13" customFormat="1" ht="11.25">
      <c r="B144" s="204"/>
      <c r="C144" s="205"/>
      <c r="D144" s="199" t="s">
        <v>128</v>
      </c>
      <c r="E144" s="206" t="s">
        <v>1</v>
      </c>
      <c r="F144" s="207" t="s">
        <v>754</v>
      </c>
      <c r="G144" s="205"/>
      <c r="H144" s="208">
        <v>8</v>
      </c>
      <c r="I144" s="209"/>
      <c r="J144" s="205"/>
      <c r="K144" s="205"/>
      <c r="L144" s="210"/>
      <c r="M144" s="211"/>
      <c r="N144" s="212"/>
      <c r="O144" s="212"/>
      <c r="P144" s="212"/>
      <c r="Q144" s="212"/>
      <c r="R144" s="212"/>
      <c r="S144" s="212"/>
      <c r="T144" s="213"/>
      <c r="AT144" s="214" t="s">
        <v>128</v>
      </c>
      <c r="AU144" s="214" t="s">
        <v>83</v>
      </c>
      <c r="AV144" s="13" t="s">
        <v>83</v>
      </c>
      <c r="AW144" s="13" t="s">
        <v>30</v>
      </c>
      <c r="AX144" s="13" t="s">
        <v>73</v>
      </c>
      <c r="AY144" s="214" t="s">
        <v>120</v>
      </c>
    </row>
    <row r="145" spans="1:65" s="15" customFormat="1" ht="11.25">
      <c r="B145" s="239"/>
      <c r="C145" s="240"/>
      <c r="D145" s="199" t="s">
        <v>128</v>
      </c>
      <c r="E145" s="241" t="s">
        <v>1</v>
      </c>
      <c r="F145" s="242" t="s">
        <v>755</v>
      </c>
      <c r="G145" s="240"/>
      <c r="H145" s="241" t="s">
        <v>1</v>
      </c>
      <c r="I145" s="243"/>
      <c r="J145" s="240"/>
      <c r="K145" s="240"/>
      <c r="L145" s="244"/>
      <c r="M145" s="245"/>
      <c r="N145" s="246"/>
      <c r="O145" s="246"/>
      <c r="P145" s="246"/>
      <c r="Q145" s="246"/>
      <c r="R145" s="246"/>
      <c r="S145" s="246"/>
      <c r="T145" s="247"/>
      <c r="AT145" s="248" t="s">
        <v>128</v>
      </c>
      <c r="AU145" s="248" t="s">
        <v>83</v>
      </c>
      <c r="AV145" s="15" t="s">
        <v>81</v>
      </c>
      <c r="AW145" s="15" t="s">
        <v>30</v>
      </c>
      <c r="AX145" s="15" t="s">
        <v>73</v>
      </c>
      <c r="AY145" s="248" t="s">
        <v>120</v>
      </c>
    </row>
    <row r="146" spans="1:65" s="13" customFormat="1" ht="11.25">
      <c r="B146" s="204"/>
      <c r="C146" s="205"/>
      <c r="D146" s="199" t="s">
        <v>128</v>
      </c>
      <c r="E146" s="206" t="s">
        <v>1</v>
      </c>
      <c r="F146" s="207" t="s">
        <v>211</v>
      </c>
      <c r="G146" s="205"/>
      <c r="H146" s="208">
        <v>20</v>
      </c>
      <c r="I146" s="209"/>
      <c r="J146" s="205"/>
      <c r="K146" s="205"/>
      <c r="L146" s="210"/>
      <c r="M146" s="211"/>
      <c r="N146" s="212"/>
      <c r="O146" s="212"/>
      <c r="P146" s="212"/>
      <c r="Q146" s="212"/>
      <c r="R146" s="212"/>
      <c r="S146" s="212"/>
      <c r="T146" s="213"/>
      <c r="AT146" s="214" t="s">
        <v>128</v>
      </c>
      <c r="AU146" s="214" t="s">
        <v>83</v>
      </c>
      <c r="AV146" s="13" t="s">
        <v>83</v>
      </c>
      <c r="AW146" s="13" t="s">
        <v>30</v>
      </c>
      <c r="AX146" s="13" t="s">
        <v>73</v>
      </c>
      <c r="AY146" s="214" t="s">
        <v>120</v>
      </c>
    </row>
    <row r="147" spans="1:65" s="15" customFormat="1" ht="11.25">
      <c r="B147" s="239"/>
      <c r="C147" s="240"/>
      <c r="D147" s="199" t="s">
        <v>128</v>
      </c>
      <c r="E147" s="241" t="s">
        <v>1</v>
      </c>
      <c r="F147" s="242" t="s">
        <v>756</v>
      </c>
      <c r="G147" s="240"/>
      <c r="H147" s="241" t="s">
        <v>1</v>
      </c>
      <c r="I147" s="243"/>
      <c r="J147" s="240"/>
      <c r="K147" s="240"/>
      <c r="L147" s="244"/>
      <c r="M147" s="245"/>
      <c r="N147" s="246"/>
      <c r="O147" s="246"/>
      <c r="P147" s="246"/>
      <c r="Q147" s="246"/>
      <c r="R147" s="246"/>
      <c r="S147" s="246"/>
      <c r="T147" s="247"/>
      <c r="AT147" s="248" t="s">
        <v>128</v>
      </c>
      <c r="AU147" s="248" t="s">
        <v>83</v>
      </c>
      <c r="AV147" s="15" t="s">
        <v>81</v>
      </c>
      <c r="AW147" s="15" t="s">
        <v>30</v>
      </c>
      <c r="AX147" s="15" t="s">
        <v>73</v>
      </c>
      <c r="AY147" s="248" t="s">
        <v>120</v>
      </c>
    </row>
    <row r="148" spans="1:65" s="13" customFormat="1" ht="11.25">
      <c r="B148" s="204"/>
      <c r="C148" s="205"/>
      <c r="D148" s="199" t="s">
        <v>128</v>
      </c>
      <c r="E148" s="206" t="s">
        <v>1</v>
      </c>
      <c r="F148" s="207" t="s">
        <v>152</v>
      </c>
      <c r="G148" s="205"/>
      <c r="H148" s="208">
        <v>7</v>
      </c>
      <c r="I148" s="209"/>
      <c r="J148" s="205"/>
      <c r="K148" s="205"/>
      <c r="L148" s="210"/>
      <c r="M148" s="211"/>
      <c r="N148" s="212"/>
      <c r="O148" s="212"/>
      <c r="P148" s="212"/>
      <c r="Q148" s="212"/>
      <c r="R148" s="212"/>
      <c r="S148" s="212"/>
      <c r="T148" s="213"/>
      <c r="AT148" s="214" t="s">
        <v>128</v>
      </c>
      <c r="AU148" s="214" t="s">
        <v>83</v>
      </c>
      <c r="AV148" s="13" t="s">
        <v>83</v>
      </c>
      <c r="AW148" s="13" t="s">
        <v>30</v>
      </c>
      <c r="AX148" s="13" t="s">
        <v>73</v>
      </c>
      <c r="AY148" s="214" t="s">
        <v>120</v>
      </c>
    </row>
    <row r="149" spans="1:65" s="15" customFormat="1" ht="11.25">
      <c r="B149" s="239"/>
      <c r="C149" s="240"/>
      <c r="D149" s="199" t="s">
        <v>128</v>
      </c>
      <c r="E149" s="241" t="s">
        <v>1</v>
      </c>
      <c r="F149" s="242" t="s">
        <v>757</v>
      </c>
      <c r="G149" s="240"/>
      <c r="H149" s="241" t="s">
        <v>1</v>
      </c>
      <c r="I149" s="243"/>
      <c r="J149" s="240"/>
      <c r="K149" s="240"/>
      <c r="L149" s="244"/>
      <c r="M149" s="245"/>
      <c r="N149" s="246"/>
      <c r="O149" s="246"/>
      <c r="P149" s="246"/>
      <c r="Q149" s="246"/>
      <c r="R149" s="246"/>
      <c r="S149" s="246"/>
      <c r="T149" s="247"/>
      <c r="AT149" s="248" t="s">
        <v>128</v>
      </c>
      <c r="AU149" s="248" t="s">
        <v>83</v>
      </c>
      <c r="AV149" s="15" t="s">
        <v>81</v>
      </c>
      <c r="AW149" s="15" t="s">
        <v>30</v>
      </c>
      <c r="AX149" s="15" t="s">
        <v>73</v>
      </c>
      <c r="AY149" s="248" t="s">
        <v>120</v>
      </c>
    </row>
    <row r="150" spans="1:65" s="13" customFormat="1" ht="11.25">
      <c r="B150" s="204"/>
      <c r="C150" s="205"/>
      <c r="D150" s="199" t="s">
        <v>128</v>
      </c>
      <c r="E150" s="206" t="s">
        <v>1</v>
      </c>
      <c r="F150" s="207" t="s">
        <v>141</v>
      </c>
      <c r="G150" s="205"/>
      <c r="H150" s="208">
        <v>5</v>
      </c>
      <c r="I150" s="209"/>
      <c r="J150" s="205"/>
      <c r="K150" s="205"/>
      <c r="L150" s="210"/>
      <c r="M150" s="211"/>
      <c r="N150" s="212"/>
      <c r="O150" s="212"/>
      <c r="P150" s="212"/>
      <c r="Q150" s="212"/>
      <c r="R150" s="212"/>
      <c r="S150" s="212"/>
      <c r="T150" s="213"/>
      <c r="AT150" s="214" t="s">
        <v>128</v>
      </c>
      <c r="AU150" s="214" t="s">
        <v>83</v>
      </c>
      <c r="AV150" s="13" t="s">
        <v>83</v>
      </c>
      <c r="AW150" s="13" t="s">
        <v>30</v>
      </c>
      <c r="AX150" s="13" t="s">
        <v>73</v>
      </c>
      <c r="AY150" s="214" t="s">
        <v>120</v>
      </c>
    </row>
    <row r="151" spans="1:65" s="15" customFormat="1" ht="11.25">
      <c r="B151" s="239"/>
      <c r="C151" s="240"/>
      <c r="D151" s="199" t="s">
        <v>128</v>
      </c>
      <c r="E151" s="241" t="s">
        <v>1</v>
      </c>
      <c r="F151" s="242" t="s">
        <v>758</v>
      </c>
      <c r="G151" s="240"/>
      <c r="H151" s="241" t="s">
        <v>1</v>
      </c>
      <c r="I151" s="243"/>
      <c r="J151" s="240"/>
      <c r="K151" s="240"/>
      <c r="L151" s="244"/>
      <c r="M151" s="245"/>
      <c r="N151" s="246"/>
      <c r="O151" s="246"/>
      <c r="P151" s="246"/>
      <c r="Q151" s="246"/>
      <c r="R151" s="246"/>
      <c r="S151" s="246"/>
      <c r="T151" s="247"/>
      <c r="AT151" s="248" t="s">
        <v>128</v>
      </c>
      <c r="AU151" s="248" t="s">
        <v>83</v>
      </c>
      <c r="AV151" s="15" t="s">
        <v>81</v>
      </c>
      <c r="AW151" s="15" t="s">
        <v>30</v>
      </c>
      <c r="AX151" s="15" t="s">
        <v>73</v>
      </c>
      <c r="AY151" s="248" t="s">
        <v>120</v>
      </c>
    </row>
    <row r="152" spans="1:65" s="13" customFormat="1" ht="11.25">
      <c r="B152" s="204"/>
      <c r="C152" s="205"/>
      <c r="D152" s="199" t="s">
        <v>128</v>
      </c>
      <c r="E152" s="206" t="s">
        <v>1</v>
      </c>
      <c r="F152" s="207" t="s">
        <v>205</v>
      </c>
      <c r="G152" s="205"/>
      <c r="H152" s="208">
        <v>19</v>
      </c>
      <c r="I152" s="209"/>
      <c r="J152" s="205"/>
      <c r="K152" s="205"/>
      <c r="L152" s="210"/>
      <c r="M152" s="211"/>
      <c r="N152" s="212"/>
      <c r="O152" s="212"/>
      <c r="P152" s="212"/>
      <c r="Q152" s="212"/>
      <c r="R152" s="212"/>
      <c r="S152" s="212"/>
      <c r="T152" s="213"/>
      <c r="AT152" s="214" t="s">
        <v>128</v>
      </c>
      <c r="AU152" s="214" t="s">
        <v>83</v>
      </c>
      <c r="AV152" s="13" t="s">
        <v>83</v>
      </c>
      <c r="AW152" s="13" t="s">
        <v>30</v>
      </c>
      <c r="AX152" s="13" t="s">
        <v>73</v>
      </c>
      <c r="AY152" s="214" t="s">
        <v>120</v>
      </c>
    </row>
    <row r="153" spans="1:65" s="15" customFormat="1" ht="11.25">
      <c r="B153" s="239"/>
      <c r="C153" s="240"/>
      <c r="D153" s="199" t="s">
        <v>128</v>
      </c>
      <c r="E153" s="241" t="s">
        <v>1</v>
      </c>
      <c r="F153" s="242" t="s">
        <v>759</v>
      </c>
      <c r="G153" s="240"/>
      <c r="H153" s="241" t="s">
        <v>1</v>
      </c>
      <c r="I153" s="243"/>
      <c r="J153" s="240"/>
      <c r="K153" s="240"/>
      <c r="L153" s="244"/>
      <c r="M153" s="245"/>
      <c r="N153" s="246"/>
      <c r="O153" s="246"/>
      <c r="P153" s="246"/>
      <c r="Q153" s="246"/>
      <c r="R153" s="246"/>
      <c r="S153" s="246"/>
      <c r="T153" s="247"/>
      <c r="AT153" s="248" t="s">
        <v>128</v>
      </c>
      <c r="AU153" s="248" t="s">
        <v>83</v>
      </c>
      <c r="AV153" s="15" t="s">
        <v>81</v>
      </c>
      <c r="AW153" s="15" t="s">
        <v>30</v>
      </c>
      <c r="AX153" s="15" t="s">
        <v>73</v>
      </c>
      <c r="AY153" s="248" t="s">
        <v>120</v>
      </c>
    </row>
    <row r="154" spans="1:65" s="13" customFormat="1" ht="11.25">
      <c r="B154" s="204"/>
      <c r="C154" s="205"/>
      <c r="D154" s="199" t="s">
        <v>128</v>
      </c>
      <c r="E154" s="206" t="s">
        <v>1</v>
      </c>
      <c r="F154" s="207" t="s">
        <v>141</v>
      </c>
      <c r="G154" s="205"/>
      <c r="H154" s="208">
        <v>5</v>
      </c>
      <c r="I154" s="209"/>
      <c r="J154" s="205"/>
      <c r="K154" s="205"/>
      <c r="L154" s="210"/>
      <c r="M154" s="211"/>
      <c r="N154" s="212"/>
      <c r="O154" s="212"/>
      <c r="P154" s="212"/>
      <c r="Q154" s="212"/>
      <c r="R154" s="212"/>
      <c r="S154" s="212"/>
      <c r="T154" s="213"/>
      <c r="AT154" s="214" t="s">
        <v>128</v>
      </c>
      <c r="AU154" s="214" t="s">
        <v>83</v>
      </c>
      <c r="AV154" s="13" t="s">
        <v>83</v>
      </c>
      <c r="AW154" s="13" t="s">
        <v>30</v>
      </c>
      <c r="AX154" s="13" t="s">
        <v>73</v>
      </c>
      <c r="AY154" s="214" t="s">
        <v>120</v>
      </c>
    </row>
    <row r="155" spans="1:65" s="15" customFormat="1" ht="11.25">
      <c r="B155" s="239"/>
      <c r="C155" s="240"/>
      <c r="D155" s="199" t="s">
        <v>128</v>
      </c>
      <c r="E155" s="241" t="s">
        <v>1</v>
      </c>
      <c r="F155" s="242" t="s">
        <v>760</v>
      </c>
      <c r="G155" s="240"/>
      <c r="H155" s="241" t="s">
        <v>1</v>
      </c>
      <c r="I155" s="243"/>
      <c r="J155" s="240"/>
      <c r="K155" s="240"/>
      <c r="L155" s="244"/>
      <c r="M155" s="245"/>
      <c r="N155" s="246"/>
      <c r="O155" s="246"/>
      <c r="P155" s="246"/>
      <c r="Q155" s="246"/>
      <c r="R155" s="246"/>
      <c r="S155" s="246"/>
      <c r="T155" s="247"/>
      <c r="AT155" s="248" t="s">
        <v>128</v>
      </c>
      <c r="AU155" s="248" t="s">
        <v>83</v>
      </c>
      <c r="AV155" s="15" t="s">
        <v>81</v>
      </c>
      <c r="AW155" s="15" t="s">
        <v>30</v>
      </c>
      <c r="AX155" s="15" t="s">
        <v>73</v>
      </c>
      <c r="AY155" s="248" t="s">
        <v>120</v>
      </c>
    </row>
    <row r="156" spans="1:65" s="13" customFormat="1" ht="11.25">
      <c r="B156" s="204"/>
      <c r="C156" s="205"/>
      <c r="D156" s="199" t="s">
        <v>128</v>
      </c>
      <c r="E156" s="206" t="s">
        <v>1</v>
      </c>
      <c r="F156" s="207" t="s">
        <v>158</v>
      </c>
      <c r="G156" s="205"/>
      <c r="H156" s="208">
        <v>8</v>
      </c>
      <c r="I156" s="209"/>
      <c r="J156" s="205"/>
      <c r="K156" s="205"/>
      <c r="L156" s="210"/>
      <c r="M156" s="211"/>
      <c r="N156" s="212"/>
      <c r="O156" s="212"/>
      <c r="P156" s="212"/>
      <c r="Q156" s="212"/>
      <c r="R156" s="212"/>
      <c r="S156" s="212"/>
      <c r="T156" s="213"/>
      <c r="AT156" s="214" t="s">
        <v>128</v>
      </c>
      <c r="AU156" s="214" t="s">
        <v>83</v>
      </c>
      <c r="AV156" s="13" t="s">
        <v>83</v>
      </c>
      <c r="AW156" s="13" t="s">
        <v>30</v>
      </c>
      <c r="AX156" s="13" t="s">
        <v>73</v>
      </c>
      <c r="AY156" s="214" t="s">
        <v>120</v>
      </c>
    </row>
    <row r="157" spans="1:65" s="14" customFormat="1" ht="11.25">
      <c r="B157" s="215"/>
      <c r="C157" s="216"/>
      <c r="D157" s="199" t="s">
        <v>128</v>
      </c>
      <c r="E157" s="217" t="s">
        <v>1</v>
      </c>
      <c r="F157" s="218" t="s">
        <v>130</v>
      </c>
      <c r="G157" s="216"/>
      <c r="H157" s="219">
        <v>103</v>
      </c>
      <c r="I157" s="220"/>
      <c r="J157" s="216"/>
      <c r="K157" s="216"/>
      <c r="L157" s="221"/>
      <c r="M157" s="222"/>
      <c r="N157" s="223"/>
      <c r="O157" s="223"/>
      <c r="P157" s="223"/>
      <c r="Q157" s="223"/>
      <c r="R157" s="223"/>
      <c r="S157" s="223"/>
      <c r="T157" s="224"/>
      <c r="AT157" s="225" t="s">
        <v>128</v>
      </c>
      <c r="AU157" s="225" t="s">
        <v>83</v>
      </c>
      <c r="AV157" s="14" t="s">
        <v>125</v>
      </c>
      <c r="AW157" s="14" t="s">
        <v>30</v>
      </c>
      <c r="AX157" s="14" t="s">
        <v>81</v>
      </c>
      <c r="AY157" s="225" t="s">
        <v>120</v>
      </c>
    </row>
    <row r="158" spans="1:65" s="2" customFormat="1" ht="37.9" customHeight="1">
      <c r="A158" s="34"/>
      <c r="B158" s="35"/>
      <c r="C158" s="185" t="s">
        <v>152</v>
      </c>
      <c r="D158" s="185" t="s">
        <v>121</v>
      </c>
      <c r="E158" s="186" t="s">
        <v>761</v>
      </c>
      <c r="F158" s="187" t="s">
        <v>762</v>
      </c>
      <c r="G158" s="188" t="s">
        <v>162</v>
      </c>
      <c r="H158" s="189">
        <v>78</v>
      </c>
      <c r="I158" s="190"/>
      <c r="J158" s="191">
        <f>ROUND(I158*H158,2)</f>
        <v>0</v>
      </c>
      <c r="K158" s="192"/>
      <c r="L158" s="39"/>
      <c r="M158" s="193" t="s">
        <v>1</v>
      </c>
      <c r="N158" s="194" t="s">
        <v>38</v>
      </c>
      <c r="O158" s="71"/>
      <c r="P158" s="195">
        <f>O158*H158</f>
        <v>0</v>
      </c>
      <c r="Q158" s="195">
        <v>0</v>
      </c>
      <c r="R158" s="195">
        <f>Q158*H158</f>
        <v>0</v>
      </c>
      <c r="S158" s="195">
        <v>0</v>
      </c>
      <c r="T158" s="196">
        <f>S158*H158</f>
        <v>0</v>
      </c>
      <c r="U158" s="34"/>
      <c r="V158" s="34"/>
      <c r="W158" s="34"/>
      <c r="X158" s="34"/>
      <c r="Y158" s="34"/>
      <c r="Z158" s="34"/>
      <c r="AA158" s="34"/>
      <c r="AB158" s="34"/>
      <c r="AC158" s="34"/>
      <c r="AD158" s="34"/>
      <c r="AE158" s="34"/>
      <c r="AR158" s="197" t="s">
        <v>125</v>
      </c>
      <c r="AT158" s="197" t="s">
        <v>121</v>
      </c>
      <c r="AU158" s="197" t="s">
        <v>83</v>
      </c>
      <c r="AY158" s="17" t="s">
        <v>120</v>
      </c>
      <c r="BE158" s="198">
        <f>IF(N158="základní",J158,0)</f>
        <v>0</v>
      </c>
      <c r="BF158" s="198">
        <f>IF(N158="snížená",J158,0)</f>
        <v>0</v>
      </c>
      <c r="BG158" s="198">
        <f>IF(N158="zákl. přenesená",J158,0)</f>
        <v>0</v>
      </c>
      <c r="BH158" s="198">
        <f>IF(N158="sníž. přenesená",J158,0)</f>
        <v>0</v>
      </c>
      <c r="BI158" s="198">
        <f>IF(N158="nulová",J158,0)</f>
        <v>0</v>
      </c>
      <c r="BJ158" s="17" t="s">
        <v>81</v>
      </c>
      <c r="BK158" s="198">
        <f>ROUND(I158*H158,2)</f>
        <v>0</v>
      </c>
      <c r="BL158" s="17" t="s">
        <v>125</v>
      </c>
      <c r="BM158" s="197" t="s">
        <v>763</v>
      </c>
    </row>
    <row r="159" spans="1:65" s="2" customFormat="1" ht="19.5">
      <c r="A159" s="34"/>
      <c r="B159" s="35"/>
      <c r="C159" s="36"/>
      <c r="D159" s="199" t="s">
        <v>127</v>
      </c>
      <c r="E159" s="36"/>
      <c r="F159" s="200" t="s">
        <v>762</v>
      </c>
      <c r="G159" s="36"/>
      <c r="H159" s="36"/>
      <c r="I159" s="201"/>
      <c r="J159" s="36"/>
      <c r="K159" s="36"/>
      <c r="L159" s="39"/>
      <c r="M159" s="202"/>
      <c r="N159" s="203"/>
      <c r="O159" s="71"/>
      <c r="P159" s="71"/>
      <c r="Q159" s="71"/>
      <c r="R159" s="71"/>
      <c r="S159" s="71"/>
      <c r="T159" s="72"/>
      <c r="U159" s="34"/>
      <c r="V159" s="34"/>
      <c r="W159" s="34"/>
      <c r="X159" s="34"/>
      <c r="Y159" s="34"/>
      <c r="Z159" s="34"/>
      <c r="AA159" s="34"/>
      <c r="AB159" s="34"/>
      <c r="AC159" s="34"/>
      <c r="AD159" s="34"/>
      <c r="AE159" s="34"/>
      <c r="AT159" s="17" t="s">
        <v>127</v>
      </c>
      <c r="AU159" s="17" t="s">
        <v>83</v>
      </c>
    </row>
    <row r="160" spans="1:65" s="15" customFormat="1" ht="11.25">
      <c r="B160" s="239"/>
      <c r="C160" s="240"/>
      <c r="D160" s="199" t="s">
        <v>128</v>
      </c>
      <c r="E160" s="241" t="s">
        <v>1</v>
      </c>
      <c r="F160" s="242" t="s">
        <v>764</v>
      </c>
      <c r="G160" s="240"/>
      <c r="H160" s="241" t="s">
        <v>1</v>
      </c>
      <c r="I160" s="243"/>
      <c r="J160" s="240"/>
      <c r="K160" s="240"/>
      <c r="L160" s="244"/>
      <c r="M160" s="245"/>
      <c r="N160" s="246"/>
      <c r="O160" s="246"/>
      <c r="P160" s="246"/>
      <c r="Q160" s="246"/>
      <c r="R160" s="246"/>
      <c r="S160" s="246"/>
      <c r="T160" s="247"/>
      <c r="AT160" s="248" t="s">
        <v>128</v>
      </c>
      <c r="AU160" s="248" t="s">
        <v>83</v>
      </c>
      <c r="AV160" s="15" t="s">
        <v>81</v>
      </c>
      <c r="AW160" s="15" t="s">
        <v>30</v>
      </c>
      <c r="AX160" s="15" t="s">
        <v>73</v>
      </c>
      <c r="AY160" s="248" t="s">
        <v>120</v>
      </c>
    </row>
    <row r="161" spans="1:65" s="13" customFormat="1" ht="11.25">
      <c r="B161" s="204"/>
      <c r="C161" s="205"/>
      <c r="D161" s="199" t="s">
        <v>128</v>
      </c>
      <c r="E161" s="206" t="s">
        <v>1</v>
      </c>
      <c r="F161" s="207" t="s">
        <v>765</v>
      </c>
      <c r="G161" s="205"/>
      <c r="H161" s="208">
        <v>13</v>
      </c>
      <c r="I161" s="209"/>
      <c r="J161" s="205"/>
      <c r="K161" s="205"/>
      <c r="L161" s="210"/>
      <c r="M161" s="211"/>
      <c r="N161" s="212"/>
      <c r="O161" s="212"/>
      <c r="P161" s="212"/>
      <c r="Q161" s="212"/>
      <c r="R161" s="212"/>
      <c r="S161" s="212"/>
      <c r="T161" s="213"/>
      <c r="AT161" s="214" t="s">
        <v>128</v>
      </c>
      <c r="AU161" s="214" t="s">
        <v>83</v>
      </c>
      <c r="AV161" s="13" t="s">
        <v>83</v>
      </c>
      <c r="AW161" s="13" t="s">
        <v>30</v>
      </c>
      <c r="AX161" s="13" t="s">
        <v>73</v>
      </c>
      <c r="AY161" s="214" t="s">
        <v>120</v>
      </c>
    </row>
    <row r="162" spans="1:65" s="15" customFormat="1" ht="11.25">
      <c r="B162" s="239"/>
      <c r="C162" s="240"/>
      <c r="D162" s="199" t="s">
        <v>128</v>
      </c>
      <c r="E162" s="241" t="s">
        <v>1</v>
      </c>
      <c r="F162" s="242" t="s">
        <v>766</v>
      </c>
      <c r="G162" s="240"/>
      <c r="H162" s="241" t="s">
        <v>1</v>
      </c>
      <c r="I162" s="243"/>
      <c r="J162" s="240"/>
      <c r="K162" s="240"/>
      <c r="L162" s="244"/>
      <c r="M162" s="245"/>
      <c r="N162" s="246"/>
      <c r="O162" s="246"/>
      <c r="P162" s="246"/>
      <c r="Q162" s="246"/>
      <c r="R162" s="246"/>
      <c r="S162" s="246"/>
      <c r="T162" s="247"/>
      <c r="AT162" s="248" t="s">
        <v>128</v>
      </c>
      <c r="AU162" s="248" t="s">
        <v>83</v>
      </c>
      <c r="AV162" s="15" t="s">
        <v>81</v>
      </c>
      <c r="AW162" s="15" t="s">
        <v>30</v>
      </c>
      <c r="AX162" s="15" t="s">
        <v>73</v>
      </c>
      <c r="AY162" s="248" t="s">
        <v>120</v>
      </c>
    </row>
    <row r="163" spans="1:65" s="13" customFormat="1" ht="11.25">
      <c r="B163" s="204"/>
      <c r="C163" s="205"/>
      <c r="D163" s="199" t="s">
        <v>128</v>
      </c>
      <c r="E163" s="206" t="s">
        <v>1</v>
      </c>
      <c r="F163" s="207" t="s">
        <v>765</v>
      </c>
      <c r="G163" s="205"/>
      <c r="H163" s="208">
        <v>13</v>
      </c>
      <c r="I163" s="209"/>
      <c r="J163" s="205"/>
      <c r="K163" s="205"/>
      <c r="L163" s="210"/>
      <c r="M163" s="211"/>
      <c r="N163" s="212"/>
      <c r="O163" s="212"/>
      <c r="P163" s="212"/>
      <c r="Q163" s="212"/>
      <c r="R163" s="212"/>
      <c r="S163" s="212"/>
      <c r="T163" s="213"/>
      <c r="AT163" s="214" t="s">
        <v>128</v>
      </c>
      <c r="AU163" s="214" t="s">
        <v>83</v>
      </c>
      <c r="AV163" s="13" t="s">
        <v>83</v>
      </c>
      <c r="AW163" s="13" t="s">
        <v>30</v>
      </c>
      <c r="AX163" s="13" t="s">
        <v>73</v>
      </c>
      <c r="AY163" s="214" t="s">
        <v>120</v>
      </c>
    </row>
    <row r="164" spans="1:65" s="15" customFormat="1" ht="11.25">
      <c r="B164" s="239"/>
      <c r="C164" s="240"/>
      <c r="D164" s="199" t="s">
        <v>128</v>
      </c>
      <c r="E164" s="241" t="s">
        <v>1</v>
      </c>
      <c r="F164" s="242" t="s">
        <v>767</v>
      </c>
      <c r="G164" s="240"/>
      <c r="H164" s="241" t="s">
        <v>1</v>
      </c>
      <c r="I164" s="243"/>
      <c r="J164" s="240"/>
      <c r="K164" s="240"/>
      <c r="L164" s="244"/>
      <c r="M164" s="245"/>
      <c r="N164" s="246"/>
      <c r="O164" s="246"/>
      <c r="P164" s="246"/>
      <c r="Q164" s="246"/>
      <c r="R164" s="246"/>
      <c r="S164" s="246"/>
      <c r="T164" s="247"/>
      <c r="AT164" s="248" t="s">
        <v>128</v>
      </c>
      <c r="AU164" s="248" t="s">
        <v>83</v>
      </c>
      <c r="AV164" s="15" t="s">
        <v>81</v>
      </c>
      <c r="AW164" s="15" t="s">
        <v>30</v>
      </c>
      <c r="AX164" s="15" t="s">
        <v>73</v>
      </c>
      <c r="AY164" s="248" t="s">
        <v>120</v>
      </c>
    </row>
    <row r="165" spans="1:65" s="13" customFormat="1" ht="11.25">
      <c r="B165" s="204"/>
      <c r="C165" s="205"/>
      <c r="D165" s="199" t="s">
        <v>128</v>
      </c>
      <c r="E165" s="206" t="s">
        <v>1</v>
      </c>
      <c r="F165" s="207" t="s">
        <v>765</v>
      </c>
      <c r="G165" s="205"/>
      <c r="H165" s="208">
        <v>13</v>
      </c>
      <c r="I165" s="209"/>
      <c r="J165" s="205"/>
      <c r="K165" s="205"/>
      <c r="L165" s="210"/>
      <c r="M165" s="211"/>
      <c r="N165" s="212"/>
      <c r="O165" s="212"/>
      <c r="P165" s="212"/>
      <c r="Q165" s="212"/>
      <c r="R165" s="212"/>
      <c r="S165" s="212"/>
      <c r="T165" s="213"/>
      <c r="AT165" s="214" t="s">
        <v>128</v>
      </c>
      <c r="AU165" s="214" t="s">
        <v>83</v>
      </c>
      <c r="AV165" s="13" t="s">
        <v>83</v>
      </c>
      <c r="AW165" s="13" t="s">
        <v>30</v>
      </c>
      <c r="AX165" s="13" t="s">
        <v>73</v>
      </c>
      <c r="AY165" s="214" t="s">
        <v>120</v>
      </c>
    </row>
    <row r="166" spans="1:65" s="15" customFormat="1" ht="11.25">
      <c r="B166" s="239"/>
      <c r="C166" s="240"/>
      <c r="D166" s="199" t="s">
        <v>128</v>
      </c>
      <c r="E166" s="241" t="s">
        <v>1</v>
      </c>
      <c r="F166" s="242" t="s">
        <v>768</v>
      </c>
      <c r="G166" s="240"/>
      <c r="H166" s="241" t="s">
        <v>1</v>
      </c>
      <c r="I166" s="243"/>
      <c r="J166" s="240"/>
      <c r="K166" s="240"/>
      <c r="L166" s="244"/>
      <c r="M166" s="245"/>
      <c r="N166" s="246"/>
      <c r="O166" s="246"/>
      <c r="P166" s="246"/>
      <c r="Q166" s="246"/>
      <c r="R166" s="246"/>
      <c r="S166" s="246"/>
      <c r="T166" s="247"/>
      <c r="AT166" s="248" t="s">
        <v>128</v>
      </c>
      <c r="AU166" s="248" t="s">
        <v>83</v>
      </c>
      <c r="AV166" s="15" t="s">
        <v>81</v>
      </c>
      <c r="AW166" s="15" t="s">
        <v>30</v>
      </c>
      <c r="AX166" s="15" t="s">
        <v>73</v>
      </c>
      <c r="AY166" s="248" t="s">
        <v>120</v>
      </c>
    </row>
    <row r="167" spans="1:65" s="13" customFormat="1" ht="11.25">
      <c r="B167" s="204"/>
      <c r="C167" s="205"/>
      <c r="D167" s="199" t="s">
        <v>128</v>
      </c>
      <c r="E167" s="206" t="s">
        <v>1</v>
      </c>
      <c r="F167" s="207" t="s">
        <v>765</v>
      </c>
      <c r="G167" s="205"/>
      <c r="H167" s="208">
        <v>13</v>
      </c>
      <c r="I167" s="209"/>
      <c r="J167" s="205"/>
      <c r="K167" s="205"/>
      <c r="L167" s="210"/>
      <c r="M167" s="211"/>
      <c r="N167" s="212"/>
      <c r="O167" s="212"/>
      <c r="P167" s="212"/>
      <c r="Q167" s="212"/>
      <c r="R167" s="212"/>
      <c r="S167" s="212"/>
      <c r="T167" s="213"/>
      <c r="AT167" s="214" t="s">
        <v>128</v>
      </c>
      <c r="AU167" s="214" t="s">
        <v>83</v>
      </c>
      <c r="AV167" s="13" t="s">
        <v>83</v>
      </c>
      <c r="AW167" s="13" t="s">
        <v>30</v>
      </c>
      <c r="AX167" s="13" t="s">
        <v>73</v>
      </c>
      <c r="AY167" s="214" t="s">
        <v>120</v>
      </c>
    </row>
    <row r="168" spans="1:65" s="15" customFormat="1" ht="11.25">
      <c r="B168" s="239"/>
      <c r="C168" s="240"/>
      <c r="D168" s="199" t="s">
        <v>128</v>
      </c>
      <c r="E168" s="241" t="s">
        <v>1</v>
      </c>
      <c r="F168" s="242" t="s">
        <v>769</v>
      </c>
      <c r="G168" s="240"/>
      <c r="H168" s="241" t="s">
        <v>1</v>
      </c>
      <c r="I168" s="243"/>
      <c r="J168" s="240"/>
      <c r="K168" s="240"/>
      <c r="L168" s="244"/>
      <c r="M168" s="245"/>
      <c r="N168" s="246"/>
      <c r="O168" s="246"/>
      <c r="P168" s="246"/>
      <c r="Q168" s="246"/>
      <c r="R168" s="246"/>
      <c r="S168" s="246"/>
      <c r="T168" s="247"/>
      <c r="AT168" s="248" t="s">
        <v>128</v>
      </c>
      <c r="AU168" s="248" t="s">
        <v>83</v>
      </c>
      <c r="AV168" s="15" t="s">
        <v>81</v>
      </c>
      <c r="AW168" s="15" t="s">
        <v>30</v>
      </c>
      <c r="AX168" s="15" t="s">
        <v>73</v>
      </c>
      <c r="AY168" s="248" t="s">
        <v>120</v>
      </c>
    </row>
    <row r="169" spans="1:65" s="13" customFormat="1" ht="11.25">
      <c r="B169" s="204"/>
      <c r="C169" s="205"/>
      <c r="D169" s="199" t="s">
        <v>128</v>
      </c>
      <c r="E169" s="206" t="s">
        <v>1</v>
      </c>
      <c r="F169" s="207" t="s">
        <v>765</v>
      </c>
      <c r="G169" s="205"/>
      <c r="H169" s="208">
        <v>13</v>
      </c>
      <c r="I169" s="209"/>
      <c r="J169" s="205"/>
      <c r="K169" s="205"/>
      <c r="L169" s="210"/>
      <c r="M169" s="211"/>
      <c r="N169" s="212"/>
      <c r="O169" s="212"/>
      <c r="P169" s="212"/>
      <c r="Q169" s="212"/>
      <c r="R169" s="212"/>
      <c r="S169" s="212"/>
      <c r="T169" s="213"/>
      <c r="AT169" s="214" t="s">
        <v>128</v>
      </c>
      <c r="AU169" s="214" t="s">
        <v>83</v>
      </c>
      <c r="AV169" s="13" t="s">
        <v>83</v>
      </c>
      <c r="AW169" s="13" t="s">
        <v>30</v>
      </c>
      <c r="AX169" s="13" t="s">
        <v>73</v>
      </c>
      <c r="AY169" s="214" t="s">
        <v>120</v>
      </c>
    </row>
    <row r="170" spans="1:65" s="15" customFormat="1" ht="11.25">
      <c r="B170" s="239"/>
      <c r="C170" s="240"/>
      <c r="D170" s="199" t="s">
        <v>128</v>
      </c>
      <c r="E170" s="241" t="s">
        <v>1</v>
      </c>
      <c r="F170" s="242" t="s">
        <v>770</v>
      </c>
      <c r="G170" s="240"/>
      <c r="H170" s="241" t="s">
        <v>1</v>
      </c>
      <c r="I170" s="243"/>
      <c r="J170" s="240"/>
      <c r="K170" s="240"/>
      <c r="L170" s="244"/>
      <c r="M170" s="245"/>
      <c r="N170" s="246"/>
      <c r="O170" s="246"/>
      <c r="P170" s="246"/>
      <c r="Q170" s="246"/>
      <c r="R170" s="246"/>
      <c r="S170" s="246"/>
      <c r="T170" s="247"/>
      <c r="AT170" s="248" t="s">
        <v>128</v>
      </c>
      <c r="AU170" s="248" t="s">
        <v>83</v>
      </c>
      <c r="AV170" s="15" t="s">
        <v>81</v>
      </c>
      <c r="AW170" s="15" t="s">
        <v>30</v>
      </c>
      <c r="AX170" s="15" t="s">
        <v>73</v>
      </c>
      <c r="AY170" s="248" t="s">
        <v>120</v>
      </c>
    </row>
    <row r="171" spans="1:65" s="13" customFormat="1" ht="11.25">
      <c r="B171" s="204"/>
      <c r="C171" s="205"/>
      <c r="D171" s="199" t="s">
        <v>128</v>
      </c>
      <c r="E171" s="206" t="s">
        <v>1</v>
      </c>
      <c r="F171" s="207" t="s">
        <v>765</v>
      </c>
      <c r="G171" s="205"/>
      <c r="H171" s="208">
        <v>13</v>
      </c>
      <c r="I171" s="209"/>
      <c r="J171" s="205"/>
      <c r="K171" s="205"/>
      <c r="L171" s="210"/>
      <c r="M171" s="211"/>
      <c r="N171" s="212"/>
      <c r="O171" s="212"/>
      <c r="P171" s="212"/>
      <c r="Q171" s="212"/>
      <c r="R171" s="212"/>
      <c r="S171" s="212"/>
      <c r="T171" s="213"/>
      <c r="AT171" s="214" t="s">
        <v>128</v>
      </c>
      <c r="AU171" s="214" t="s">
        <v>83</v>
      </c>
      <c r="AV171" s="13" t="s">
        <v>83</v>
      </c>
      <c r="AW171" s="13" t="s">
        <v>30</v>
      </c>
      <c r="AX171" s="13" t="s">
        <v>73</v>
      </c>
      <c r="AY171" s="214" t="s">
        <v>120</v>
      </c>
    </row>
    <row r="172" spans="1:65" s="14" customFormat="1" ht="11.25">
      <c r="B172" s="215"/>
      <c r="C172" s="216"/>
      <c r="D172" s="199" t="s">
        <v>128</v>
      </c>
      <c r="E172" s="217" t="s">
        <v>1</v>
      </c>
      <c r="F172" s="218" t="s">
        <v>130</v>
      </c>
      <c r="G172" s="216"/>
      <c r="H172" s="219">
        <v>78</v>
      </c>
      <c r="I172" s="220"/>
      <c r="J172" s="216"/>
      <c r="K172" s="216"/>
      <c r="L172" s="221"/>
      <c r="M172" s="222"/>
      <c r="N172" s="223"/>
      <c r="O172" s="223"/>
      <c r="P172" s="223"/>
      <c r="Q172" s="223"/>
      <c r="R172" s="223"/>
      <c r="S172" s="223"/>
      <c r="T172" s="224"/>
      <c r="AT172" s="225" t="s">
        <v>128</v>
      </c>
      <c r="AU172" s="225" t="s">
        <v>83</v>
      </c>
      <c r="AV172" s="14" t="s">
        <v>125</v>
      </c>
      <c r="AW172" s="14" t="s">
        <v>30</v>
      </c>
      <c r="AX172" s="14" t="s">
        <v>81</v>
      </c>
      <c r="AY172" s="225" t="s">
        <v>120</v>
      </c>
    </row>
    <row r="173" spans="1:65" s="2" customFormat="1" ht="37.9" customHeight="1">
      <c r="A173" s="34"/>
      <c r="B173" s="35"/>
      <c r="C173" s="185" t="s">
        <v>158</v>
      </c>
      <c r="D173" s="185" t="s">
        <v>121</v>
      </c>
      <c r="E173" s="186" t="s">
        <v>771</v>
      </c>
      <c r="F173" s="187" t="s">
        <v>772</v>
      </c>
      <c r="G173" s="188" t="s">
        <v>162</v>
      </c>
      <c r="H173" s="189">
        <v>108</v>
      </c>
      <c r="I173" s="190"/>
      <c r="J173" s="191">
        <f>ROUND(I173*H173,2)</f>
        <v>0</v>
      </c>
      <c r="K173" s="192"/>
      <c r="L173" s="39"/>
      <c r="M173" s="193" t="s">
        <v>1</v>
      </c>
      <c r="N173" s="194" t="s">
        <v>38</v>
      </c>
      <c r="O173" s="71"/>
      <c r="P173" s="195">
        <f>O173*H173</f>
        <v>0</v>
      </c>
      <c r="Q173" s="195">
        <v>0</v>
      </c>
      <c r="R173" s="195">
        <f>Q173*H173</f>
        <v>0</v>
      </c>
      <c r="S173" s="195">
        <v>0</v>
      </c>
      <c r="T173" s="196">
        <f>S173*H173</f>
        <v>0</v>
      </c>
      <c r="U173" s="34"/>
      <c r="V173" s="34"/>
      <c r="W173" s="34"/>
      <c r="X173" s="34"/>
      <c r="Y173" s="34"/>
      <c r="Z173" s="34"/>
      <c r="AA173" s="34"/>
      <c r="AB173" s="34"/>
      <c r="AC173" s="34"/>
      <c r="AD173" s="34"/>
      <c r="AE173" s="34"/>
      <c r="AR173" s="197" t="s">
        <v>125</v>
      </c>
      <c r="AT173" s="197" t="s">
        <v>121</v>
      </c>
      <c r="AU173" s="197" t="s">
        <v>83</v>
      </c>
      <c r="AY173" s="17" t="s">
        <v>120</v>
      </c>
      <c r="BE173" s="198">
        <f>IF(N173="základní",J173,0)</f>
        <v>0</v>
      </c>
      <c r="BF173" s="198">
        <f>IF(N173="snížená",J173,0)</f>
        <v>0</v>
      </c>
      <c r="BG173" s="198">
        <f>IF(N173="zákl. přenesená",J173,0)</f>
        <v>0</v>
      </c>
      <c r="BH173" s="198">
        <f>IF(N173="sníž. přenesená",J173,0)</f>
        <v>0</v>
      </c>
      <c r="BI173" s="198">
        <f>IF(N173="nulová",J173,0)</f>
        <v>0</v>
      </c>
      <c r="BJ173" s="17" t="s">
        <v>81</v>
      </c>
      <c r="BK173" s="198">
        <f>ROUND(I173*H173,2)</f>
        <v>0</v>
      </c>
      <c r="BL173" s="17" t="s">
        <v>125</v>
      </c>
      <c r="BM173" s="197" t="s">
        <v>773</v>
      </c>
    </row>
    <row r="174" spans="1:65" s="2" customFormat="1" ht="19.5">
      <c r="A174" s="34"/>
      <c r="B174" s="35"/>
      <c r="C174" s="36"/>
      <c r="D174" s="199" t="s">
        <v>127</v>
      </c>
      <c r="E174" s="36"/>
      <c r="F174" s="200" t="s">
        <v>772</v>
      </c>
      <c r="G174" s="36"/>
      <c r="H174" s="36"/>
      <c r="I174" s="201"/>
      <c r="J174" s="36"/>
      <c r="K174" s="36"/>
      <c r="L174" s="39"/>
      <c r="M174" s="202"/>
      <c r="N174" s="203"/>
      <c r="O174" s="71"/>
      <c r="P174" s="71"/>
      <c r="Q174" s="71"/>
      <c r="R174" s="71"/>
      <c r="S174" s="71"/>
      <c r="T174" s="72"/>
      <c r="U174" s="34"/>
      <c r="V174" s="34"/>
      <c r="W174" s="34"/>
      <c r="X174" s="34"/>
      <c r="Y174" s="34"/>
      <c r="Z174" s="34"/>
      <c r="AA174" s="34"/>
      <c r="AB174" s="34"/>
      <c r="AC174" s="34"/>
      <c r="AD174" s="34"/>
      <c r="AE174" s="34"/>
      <c r="AT174" s="17" t="s">
        <v>127</v>
      </c>
      <c r="AU174" s="17" t="s">
        <v>83</v>
      </c>
    </row>
    <row r="175" spans="1:65" s="15" customFormat="1" ht="11.25">
      <c r="B175" s="239"/>
      <c r="C175" s="240"/>
      <c r="D175" s="199" t="s">
        <v>128</v>
      </c>
      <c r="E175" s="241" t="s">
        <v>1</v>
      </c>
      <c r="F175" s="242" t="s">
        <v>764</v>
      </c>
      <c r="G175" s="240"/>
      <c r="H175" s="241" t="s">
        <v>1</v>
      </c>
      <c r="I175" s="243"/>
      <c r="J175" s="240"/>
      <c r="K175" s="240"/>
      <c r="L175" s="244"/>
      <c r="M175" s="245"/>
      <c r="N175" s="246"/>
      <c r="O175" s="246"/>
      <c r="P175" s="246"/>
      <c r="Q175" s="246"/>
      <c r="R175" s="246"/>
      <c r="S175" s="246"/>
      <c r="T175" s="247"/>
      <c r="AT175" s="248" t="s">
        <v>128</v>
      </c>
      <c r="AU175" s="248" t="s">
        <v>83</v>
      </c>
      <c r="AV175" s="15" t="s">
        <v>81</v>
      </c>
      <c r="AW175" s="15" t="s">
        <v>30</v>
      </c>
      <c r="AX175" s="15" t="s">
        <v>73</v>
      </c>
      <c r="AY175" s="248" t="s">
        <v>120</v>
      </c>
    </row>
    <row r="176" spans="1:65" s="13" customFormat="1" ht="11.25">
      <c r="B176" s="204"/>
      <c r="C176" s="205"/>
      <c r="D176" s="199" t="s">
        <v>128</v>
      </c>
      <c r="E176" s="206" t="s">
        <v>1</v>
      </c>
      <c r="F176" s="207" t="s">
        <v>200</v>
      </c>
      <c r="G176" s="205"/>
      <c r="H176" s="208">
        <v>18</v>
      </c>
      <c r="I176" s="209"/>
      <c r="J176" s="205"/>
      <c r="K176" s="205"/>
      <c r="L176" s="210"/>
      <c r="M176" s="211"/>
      <c r="N176" s="212"/>
      <c r="O176" s="212"/>
      <c r="P176" s="212"/>
      <c r="Q176" s="212"/>
      <c r="R176" s="212"/>
      <c r="S176" s="212"/>
      <c r="T176" s="213"/>
      <c r="AT176" s="214" t="s">
        <v>128</v>
      </c>
      <c r="AU176" s="214" t="s">
        <v>83</v>
      </c>
      <c r="AV176" s="13" t="s">
        <v>83</v>
      </c>
      <c r="AW176" s="13" t="s">
        <v>30</v>
      </c>
      <c r="AX176" s="13" t="s">
        <v>73</v>
      </c>
      <c r="AY176" s="214" t="s">
        <v>120</v>
      </c>
    </row>
    <row r="177" spans="1:65" s="15" customFormat="1" ht="11.25">
      <c r="B177" s="239"/>
      <c r="C177" s="240"/>
      <c r="D177" s="199" t="s">
        <v>128</v>
      </c>
      <c r="E177" s="241" t="s">
        <v>1</v>
      </c>
      <c r="F177" s="242" t="s">
        <v>766</v>
      </c>
      <c r="G177" s="240"/>
      <c r="H177" s="241" t="s">
        <v>1</v>
      </c>
      <c r="I177" s="243"/>
      <c r="J177" s="240"/>
      <c r="K177" s="240"/>
      <c r="L177" s="244"/>
      <c r="M177" s="245"/>
      <c r="N177" s="246"/>
      <c r="O177" s="246"/>
      <c r="P177" s="246"/>
      <c r="Q177" s="246"/>
      <c r="R177" s="246"/>
      <c r="S177" s="246"/>
      <c r="T177" s="247"/>
      <c r="AT177" s="248" t="s">
        <v>128</v>
      </c>
      <c r="AU177" s="248" t="s">
        <v>83</v>
      </c>
      <c r="AV177" s="15" t="s">
        <v>81</v>
      </c>
      <c r="AW177" s="15" t="s">
        <v>30</v>
      </c>
      <c r="AX177" s="15" t="s">
        <v>73</v>
      </c>
      <c r="AY177" s="248" t="s">
        <v>120</v>
      </c>
    </row>
    <row r="178" spans="1:65" s="13" customFormat="1" ht="11.25">
      <c r="B178" s="204"/>
      <c r="C178" s="205"/>
      <c r="D178" s="199" t="s">
        <v>128</v>
      </c>
      <c r="E178" s="206" t="s">
        <v>1</v>
      </c>
      <c r="F178" s="207" t="s">
        <v>200</v>
      </c>
      <c r="G178" s="205"/>
      <c r="H178" s="208">
        <v>18</v>
      </c>
      <c r="I178" s="209"/>
      <c r="J178" s="205"/>
      <c r="K178" s="205"/>
      <c r="L178" s="210"/>
      <c r="M178" s="211"/>
      <c r="N178" s="212"/>
      <c r="O178" s="212"/>
      <c r="P178" s="212"/>
      <c r="Q178" s="212"/>
      <c r="R178" s="212"/>
      <c r="S178" s="212"/>
      <c r="T178" s="213"/>
      <c r="AT178" s="214" t="s">
        <v>128</v>
      </c>
      <c r="AU178" s="214" t="s">
        <v>83</v>
      </c>
      <c r="AV178" s="13" t="s">
        <v>83</v>
      </c>
      <c r="AW178" s="13" t="s">
        <v>30</v>
      </c>
      <c r="AX178" s="13" t="s">
        <v>73</v>
      </c>
      <c r="AY178" s="214" t="s">
        <v>120</v>
      </c>
    </row>
    <row r="179" spans="1:65" s="15" customFormat="1" ht="11.25">
      <c r="B179" s="239"/>
      <c r="C179" s="240"/>
      <c r="D179" s="199" t="s">
        <v>128</v>
      </c>
      <c r="E179" s="241" t="s">
        <v>1</v>
      </c>
      <c r="F179" s="242" t="s">
        <v>767</v>
      </c>
      <c r="G179" s="240"/>
      <c r="H179" s="241" t="s">
        <v>1</v>
      </c>
      <c r="I179" s="243"/>
      <c r="J179" s="240"/>
      <c r="K179" s="240"/>
      <c r="L179" s="244"/>
      <c r="M179" s="245"/>
      <c r="N179" s="246"/>
      <c r="O179" s="246"/>
      <c r="P179" s="246"/>
      <c r="Q179" s="246"/>
      <c r="R179" s="246"/>
      <c r="S179" s="246"/>
      <c r="T179" s="247"/>
      <c r="AT179" s="248" t="s">
        <v>128</v>
      </c>
      <c r="AU179" s="248" t="s">
        <v>83</v>
      </c>
      <c r="AV179" s="15" t="s">
        <v>81</v>
      </c>
      <c r="AW179" s="15" t="s">
        <v>30</v>
      </c>
      <c r="AX179" s="15" t="s">
        <v>73</v>
      </c>
      <c r="AY179" s="248" t="s">
        <v>120</v>
      </c>
    </row>
    <row r="180" spans="1:65" s="13" customFormat="1" ht="11.25">
      <c r="B180" s="204"/>
      <c r="C180" s="205"/>
      <c r="D180" s="199" t="s">
        <v>128</v>
      </c>
      <c r="E180" s="206" t="s">
        <v>1</v>
      </c>
      <c r="F180" s="207" t="s">
        <v>200</v>
      </c>
      <c r="G180" s="205"/>
      <c r="H180" s="208">
        <v>18</v>
      </c>
      <c r="I180" s="209"/>
      <c r="J180" s="205"/>
      <c r="K180" s="205"/>
      <c r="L180" s="210"/>
      <c r="M180" s="211"/>
      <c r="N180" s="212"/>
      <c r="O180" s="212"/>
      <c r="P180" s="212"/>
      <c r="Q180" s="212"/>
      <c r="R180" s="212"/>
      <c r="S180" s="212"/>
      <c r="T180" s="213"/>
      <c r="AT180" s="214" t="s">
        <v>128</v>
      </c>
      <c r="AU180" s="214" t="s">
        <v>83</v>
      </c>
      <c r="AV180" s="13" t="s">
        <v>83</v>
      </c>
      <c r="AW180" s="13" t="s">
        <v>30</v>
      </c>
      <c r="AX180" s="13" t="s">
        <v>73</v>
      </c>
      <c r="AY180" s="214" t="s">
        <v>120</v>
      </c>
    </row>
    <row r="181" spans="1:65" s="15" customFormat="1" ht="11.25">
      <c r="B181" s="239"/>
      <c r="C181" s="240"/>
      <c r="D181" s="199" t="s">
        <v>128</v>
      </c>
      <c r="E181" s="241" t="s">
        <v>1</v>
      </c>
      <c r="F181" s="242" t="s">
        <v>768</v>
      </c>
      <c r="G181" s="240"/>
      <c r="H181" s="241" t="s">
        <v>1</v>
      </c>
      <c r="I181" s="243"/>
      <c r="J181" s="240"/>
      <c r="K181" s="240"/>
      <c r="L181" s="244"/>
      <c r="M181" s="245"/>
      <c r="N181" s="246"/>
      <c r="O181" s="246"/>
      <c r="P181" s="246"/>
      <c r="Q181" s="246"/>
      <c r="R181" s="246"/>
      <c r="S181" s="246"/>
      <c r="T181" s="247"/>
      <c r="AT181" s="248" t="s">
        <v>128</v>
      </c>
      <c r="AU181" s="248" t="s">
        <v>83</v>
      </c>
      <c r="AV181" s="15" t="s">
        <v>81</v>
      </c>
      <c r="AW181" s="15" t="s">
        <v>30</v>
      </c>
      <c r="AX181" s="15" t="s">
        <v>73</v>
      </c>
      <c r="AY181" s="248" t="s">
        <v>120</v>
      </c>
    </row>
    <row r="182" spans="1:65" s="13" customFormat="1" ht="11.25">
      <c r="B182" s="204"/>
      <c r="C182" s="205"/>
      <c r="D182" s="199" t="s">
        <v>128</v>
      </c>
      <c r="E182" s="206" t="s">
        <v>1</v>
      </c>
      <c r="F182" s="207" t="s">
        <v>200</v>
      </c>
      <c r="G182" s="205"/>
      <c r="H182" s="208">
        <v>18</v>
      </c>
      <c r="I182" s="209"/>
      <c r="J182" s="205"/>
      <c r="K182" s="205"/>
      <c r="L182" s="210"/>
      <c r="M182" s="211"/>
      <c r="N182" s="212"/>
      <c r="O182" s="212"/>
      <c r="P182" s="212"/>
      <c r="Q182" s="212"/>
      <c r="R182" s="212"/>
      <c r="S182" s="212"/>
      <c r="T182" s="213"/>
      <c r="AT182" s="214" t="s">
        <v>128</v>
      </c>
      <c r="AU182" s="214" t="s">
        <v>83</v>
      </c>
      <c r="AV182" s="13" t="s">
        <v>83</v>
      </c>
      <c r="AW182" s="13" t="s">
        <v>30</v>
      </c>
      <c r="AX182" s="13" t="s">
        <v>73</v>
      </c>
      <c r="AY182" s="214" t="s">
        <v>120</v>
      </c>
    </row>
    <row r="183" spans="1:65" s="15" customFormat="1" ht="11.25">
      <c r="B183" s="239"/>
      <c r="C183" s="240"/>
      <c r="D183" s="199" t="s">
        <v>128</v>
      </c>
      <c r="E183" s="241" t="s">
        <v>1</v>
      </c>
      <c r="F183" s="242" t="s">
        <v>769</v>
      </c>
      <c r="G183" s="240"/>
      <c r="H183" s="241" t="s">
        <v>1</v>
      </c>
      <c r="I183" s="243"/>
      <c r="J183" s="240"/>
      <c r="K183" s="240"/>
      <c r="L183" s="244"/>
      <c r="M183" s="245"/>
      <c r="N183" s="246"/>
      <c r="O183" s="246"/>
      <c r="P183" s="246"/>
      <c r="Q183" s="246"/>
      <c r="R183" s="246"/>
      <c r="S183" s="246"/>
      <c r="T183" s="247"/>
      <c r="AT183" s="248" t="s">
        <v>128</v>
      </c>
      <c r="AU183" s="248" t="s">
        <v>83</v>
      </c>
      <c r="AV183" s="15" t="s">
        <v>81</v>
      </c>
      <c r="AW183" s="15" t="s">
        <v>30</v>
      </c>
      <c r="AX183" s="15" t="s">
        <v>73</v>
      </c>
      <c r="AY183" s="248" t="s">
        <v>120</v>
      </c>
    </row>
    <row r="184" spans="1:65" s="13" customFormat="1" ht="11.25">
      <c r="B184" s="204"/>
      <c r="C184" s="205"/>
      <c r="D184" s="199" t="s">
        <v>128</v>
      </c>
      <c r="E184" s="206" t="s">
        <v>1</v>
      </c>
      <c r="F184" s="207" t="s">
        <v>200</v>
      </c>
      <c r="G184" s="205"/>
      <c r="H184" s="208">
        <v>18</v>
      </c>
      <c r="I184" s="209"/>
      <c r="J184" s="205"/>
      <c r="K184" s="205"/>
      <c r="L184" s="210"/>
      <c r="M184" s="211"/>
      <c r="N184" s="212"/>
      <c r="O184" s="212"/>
      <c r="P184" s="212"/>
      <c r="Q184" s="212"/>
      <c r="R184" s="212"/>
      <c r="S184" s="212"/>
      <c r="T184" s="213"/>
      <c r="AT184" s="214" t="s">
        <v>128</v>
      </c>
      <c r="AU184" s="214" t="s">
        <v>83</v>
      </c>
      <c r="AV184" s="13" t="s">
        <v>83</v>
      </c>
      <c r="AW184" s="13" t="s">
        <v>30</v>
      </c>
      <c r="AX184" s="13" t="s">
        <v>73</v>
      </c>
      <c r="AY184" s="214" t="s">
        <v>120</v>
      </c>
    </row>
    <row r="185" spans="1:65" s="15" customFormat="1" ht="11.25">
      <c r="B185" s="239"/>
      <c r="C185" s="240"/>
      <c r="D185" s="199" t="s">
        <v>128</v>
      </c>
      <c r="E185" s="241" t="s">
        <v>1</v>
      </c>
      <c r="F185" s="242" t="s">
        <v>770</v>
      </c>
      <c r="G185" s="240"/>
      <c r="H185" s="241" t="s">
        <v>1</v>
      </c>
      <c r="I185" s="243"/>
      <c r="J185" s="240"/>
      <c r="K185" s="240"/>
      <c r="L185" s="244"/>
      <c r="M185" s="245"/>
      <c r="N185" s="246"/>
      <c r="O185" s="246"/>
      <c r="P185" s="246"/>
      <c r="Q185" s="246"/>
      <c r="R185" s="246"/>
      <c r="S185" s="246"/>
      <c r="T185" s="247"/>
      <c r="AT185" s="248" t="s">
        <v>128</v>
      </c>
      <c r="AU185" s="248" t="s">
        <v>83</v>
      </c>
      <c r="AV185" s="15" t="s">
        <v>81</v>
      </c>
      <c r="AW185" s="15" t="s">
        <v>30</v>
      </c>
      <c r="AX185" s="15" t="s">
        <v>73</v>
      </c>
      <c r="AY185" s="248" t="s">
        <v>120</v>
      </c>
    </row>
    <row r="186" spans="1:65" s="13" customFormat="1" ht="11.25">
      <c r="B186" s="204"/>
      <c r="C186" s="205"/>
      <c r="D186" s="199" t="s">
        <v>128</v>
      </c>
      <c r="E186" s="206" t="s">
        <v>1</v>
      </c>
      <c r="F186" s="207" t="s">
        <v>200</v>
      </c>
      <c r="G186" s="205"/>
      <c r="H186" s="208">
        <v>18</v>
      </c>
      <c r="I186" s="209"/>
      <c r="J186" s="205"/>
      <c r="K186" s="205"/>
      <c r="L186" s="210"/>
      <c r="M186" s="211"/>
      <c r="N186" s="212"/>
      <c r="O186" s="212"/>
      <c r="P186" s="212"/>
      <c r="Q186" s="212"/>
      <c r="R186" s="212"/>
      <c r="S186" s="212"/>
      <c r="T186" s="213"/>
      <c r="AT186" s="214" t="s">
        <v>128</v>
      </c>
      <c r="AU186" s="214" t="s">
        <v>83</v>
      </c>
      <c r="AV186" s="13" t="s">
        <v>83</v>
      </c>
      <c r="AW186" s="13" t="s">
        <v>30</v>
      </c>
      <c r="AX186" s="13" t="s">
        <v>73</v>
      </c>
      <c r="AY186" s="214" t="s">
        <v>120</v>
      </c>
    </row>
    <row r="187" spans="1:65" s="14" customFormat="1" ht="11.25">
      <c r="B187" s="215"/>
      <c r="C187" s="216"/>
      <c r="D187" s="199" t="s">
        <v>128</v>
      </c>
      <c r="E187" s="217" t="s">
        <v>1</v>
      </c>
      <c r="F187" s="218" t="s">
        <v>130</v>
      </c>
      <c r="G187" s="216"/>
      <c r="H187" s="219">
        <v>108</v>
      </c>
      <c r="I187" s="220"/>
      <c r="J187" s="216"/>
      <c r="K187" s="216"/>
      <c r="L187" s="221"/>
      <c r="M187" s="222"/>
      <c r="N187" s="223"/>
      <c r="O187" s="223"/>
      <c r="P187" s="223"/>
      <c r="Q187" s="223"/>
      <c r="R187" s="223"/>
      <c r="S187" s="223"/>
      <c r="T187" s="224"/>
      <c r="AT187" s="225" t="s">
        <v>128</v>
      </c>
      <c r="AU187" s="225" t="s">
        <v>83</v>
      </c>
      <c r="AV187" s="14" t="s">
        <v>125</v>
      </c>
      <c r="AW187" s="14" t="s">
        <v>30</v>
      </c>
      <c r="AX187" s="14" t="s">
        <v>81</v>
      </c>
      <c r="AY187" s="225" t="s">
        <v>120</v>
      </c>
    </row>
    <row r="188" spans="1:65" s="2" customFormat="1" ht="37.9" customHeight="1">
      <c r="A188" s="34"/>
      <c r="B188" s="35"/>
      <c r="C188" s="185" t="s">
        <v>164</v>
      </c>
      <c r="D188" s="185" t="s">
        <v>121</v>
      </c>
      <c r="E188" s="186" t="s">
        <v>774</v>
      </c>
      <c r="F188" s="187" t="s">
        <v>775</v>
      </c>
      <c r="G188" s="188" t="s">
        <v>162</v>
      </c>
      <c r="H188" s="189">
        <v>49</v>
      </c>
      <c r="I188" s="190"/>
      <c r="J188" s="191">
        <f>ROUND(I188*H188,2)</f>
        <v>0</v>
      </c>
      <c r="K188" s="192"/>
      <c r="L188" s="39"/>
      <c r="M188" s="193" t="s">
        <v>1</v>
      </c>
      <c r="N188" s="194" t="s">
        <v>38</v>
      </c>
      <c r="O188" s="71"/>
      <c r="P188" s="195">
        <f>O188*H188</f>
        <v>0</v>
      </c>
      <c r="Q188" s="195">
        <v>0</v>
      </c>
      <c r="R188" s="195">
        <f>Q188*H188</f>
        <v>0</v>
      </c>
      <c r="S188" s="195">
        <v>0</v>
      </c>
      <c r="T188" s="196">
        <f>S188*H188</f>
        <v>0</v>
      </c>
      <c r="U188" s="34"/>
      <c r="V188" s="34"/>
      <c r="W188" s="34"/>
      <c r="X188" s="34"/>
      <c r="Y188" s="34"/>
      <c r="Z188" s="34"/>
      <c r="AA188" s="34"/>
      <c r="AB188" s="34"/>
      <c r="AC188" s="34"/>
      <c r="AD188" s="34"/>
      <c r="AE188" s="34"/>
      <c r="AR188" s="197" t="s">
        <v>125</v>
      </c>
      <c r="AT188" s="197" t="s">
        <v>121</v>
      </c>
      <c r="AU188" s="197" t="s">
        <v>83</v>
      </c>
      <c r="AY188" s="17" t="s">
        <v>120</v>
      </c>
      <c r="BE188" s="198">
        <f>IF(N188="základní",J188,0)</f>
        <v>0</v>
      </c>
      <c r="BF188" s="198">
        <f>IF(N188="snížená",J188,0)</f>
        <v>0</v>
      </c>
      <c r="BG188" s="198">
        <f>IF(N188="zákl. přenesená",J188,0)</f>
        <v>0</v>
      </c>
      <c r="BH188" s="198">
        <f>IF(N188="sníž. přenesená",J188,0)</f>
        <v>0</v>
      </c>
      <c r="BI188" s="198">
        <f>IF(N188="nulová",J188,0)</f>
        <v>0</v>
      </c>
      <c r="BJ188" s="17" t="s">
        <v>81</v>
      </c>
      <c r="BK188" s="198">
        <f>ROUND(I188*H188,2)</f>
        <v>0</v>
      </c>
      <c r="BL188" s="17" t="s">
        <v>125</v>
      </c>
      <c r="BM188" s="197" t="s">
        <v>776</v>
      </c>
    </row>
    <row r="189" spans="1:65" s="2" customFormat="1" ht="19.5">
      <c r="A189" s="34"/>
      <c r="B189" s="35"/>
      <c r="C189" s="36"/>
      <c r="D189" s="199" t="s">
        <v>127</v>
      </c>
      <c r="E189" s="36"/>
      <c r="F189" s="200" t="s">
        <v>775</v>
      </c>
      <c r="G189" s="36"/>
      <c r="H189" s="36"/>
      <c r="I189" s="201"/>
      <c r="J189" s="36"/>
      <c r="K189" s="36"/>
      <c r="L189" s="39"/>
      <c r="M189" s="202"/>
      <c r="N189" s="203"/>
      <c r="O189" s="71"/>
      <c r="P189" s="71"/>
      <c r="Q189" s="71"/>
      <c r="R189" s="71"/>
      <c r="S189" s="71"/>
      <c r="T189" s="72"/>
      <c r="U189" s="34"/>
      <c r="V189" s="34"/>
      <c r="W189" s="34"/>
      <c r="X189" s="34"/>
      <c r="Y189" s="34"/>
      <c r="Z189" s="34"/>
      <c r="AA189" s="34"/>
      <c r="AB189" s="34"/>
      <c r="AC189" s="34"/>
      <c r="AD189" s="34"/>
      <c r="AE189" s="34"/>
      <c r="AT189" s="17" t="s">
        <v>127</v>
      </c>
      <c r="AU189" s="17" t="s">
        <v>83</v>
      </c>
    </row>
    <row r="190" spans="1:65" s="15" customFormat="1" ht="11.25">
      <c r="B190" s="239"/>
      <c r="C190" s="240"/>
      <c r="D190" s="199" t="s">
        <v>128</v>
      </c>
      <c r="E190" s="241" t="s">
        <v>1</v>
      </c>
      <c r="F190" s="242" t="s">
        <v>764</v>
      </c>
      <c r="G190" s="240"/>
      <c r="H190" s="241" t="s">
        <v>1</v>
      </c>
      <c r="I190" s="243"/>
      <c r="J190" s="240"/>
      <c r="K190" s="240"/>
      <c r="L190" s="244"/>
      <c r="M190" s="245"/>
      <c r="N190" s="246"/>
      <c r="O190" s="246"/>
      <c r="P190" s="246"/>
      <c r="Q190" s="246"/>
      <c r="R190" s="246"/>
      <c r="S190" s="246"/>
      <c r="T190" s="247"/>
      <c r="AT190" s="248" t="s">
        <v>128</v>
      </c>
      <c r="AU190" s="248" t="s">
        <v>83</v>
      </c>
      <c r="AV190" s="15" t="s">
        <v>81</v>
      </c>
      <c r="AW190" s="15" t="s">
        <v>30</v>
      </c>
      <c r="AX190" s="15" t="s">
        <v>73</v>
      </c>
      <c r="AY190" s="248" t="s">
        <v>120</v>
      </c>
    </row>
    <row r="191" spans="1:65" s="13" customFormat="1" ht="11.25">
      <c r="B191" s="204"/>
      <c r="C191" s="205"/>
      <c r="D191" s="199" t="s">
        <v>128</v>
      </c>
      <c r="E191" s="206" t="s">
        <v>1</v>
      </c>
      <c r="F191" s="207" t="s">
        <v>777</v>
      </c>
      <c r="G191" s="205"/>
      <c r="H191" s="208">
        <v>6</v>
      </c>
      <c r="I191" s="209"/>
      <c r="J191" s="205"/>
      <c r="K191" s="205"/>
      <c r="L191" s="210"/>
      <c r="M191" s="211"/>
      <c r="N191" s="212"/>
      <c r="O191" s="212"/>
      <c r="P191" s="212"/>
      <c r="Q191" s="212"/>
      <c r="R191" s="212"/>
      <c r="S191" s="212"/>
      <c r="T191" s="213"/>
      <c r="AT191" s="214" t="s">
        <v>128</v>
      </c>
      <c r="AU191" s="214" t="s">
        <v>83</v>
      </c>
      <c r="AV191" s="13" t="s">
        <v>83</v>
      </c>
      <c r="AW191" s="13" t="s">
        <v>30</v>
      </c>
      <c r="AX191" s="13" t="s">
        <v>73</v>
      </c>
      <c r="AY191" s="214" t="s">
        <v>120</v>
      </c>
    </row>
    <row r="192" spans="1:65" s="15" customFormat="1" ht="11.25">
      <c r="B192" s="239"/>
      <c r="C192" s="240"/>
      <c r="D192" s="199" t="s">
        <v>128</v>
      </c>
      <c r="E192" s="241" t="s">
        <v>1</v>
      </c>
      <c r="F192" s="242" t="s">
        <v>766</v>
      </c>
      <c r="G192" s="240"/>
      <c r="H192" s="241" t="s">
        <v>1</v>
      </c>
      <c r="I192" s="243"/>
      <c r="J192" s="240"/>
      <c r="K192" s="240"/>
      <c r="L192" s="244"/>
      <c r="M192" s="245"/>
      <c r="N192" s="246"/>
      <c r="O192" s="246"/>
      <c r="P192" s="246"/>
      <c r="Q192" s="246"/>
      <c r="R192" s="246"/>
      <c r="S192" s="246"/>
      <c r="T192" s="247"/>
      <c r="AT192" s="248" t="s">
        <v>128</v>
      </c>
      <c r="AU192" s="248" t="s">
        <v>83</v>
      </c>
      <c r="AV192" s="15" t="s">
        <v>81</v>
      </c>
      <c r="AW192" s="15" t="s">
        <v>30</v>
      </c>
      <c r="AX192" s="15" t="s">
        <v>73</v>
      </c>
      <c r="AY192" s="248" t="s">
        <v>120</v>
      </c>
    </row>
    <row r="193" spans="1:65" s="13" customFormat="1" ht="11.25">
      <c r="B193" s="204"/>
      <c r="C193" s="205"/>
      <c r="D193" s="199" t="s">
        <v>128</v>
      </c>
      <c r="E193" s="206" t="s">
        <v>1</v>
      </c>
      <c r="F193" s="207" t="s">
        <v>778</v>
      </c>
      <c r="G193" s="205"/>
      <c r="H193" s="208">
        <v>10</v>
      </c>
      <c r="I193" s="209"/>
      <c r="J193" s="205"/>
      <c r="K193" s="205"/>
      <c r="L193" s="210"/>
      <c r="M193" s="211"/>
      <c r="N193" s="212"/>
      <c r="O193" s="212"/>
      <c r="P193" s="212"/>
      <c r="Q193" s="212"/>
      <c r="R193" s="212"/>
      <c r="S193" s="212"/>
      <c r="T193" s="213"/>
      <c r="AT193" s="214" t="s">
        <v>128</v>
      </c>
      <c r="AU193" s="214" t="s">
        <v>83</v>
      </c>
      <c r="AV193" s="13" t="s">
        <v>83</v>
      </c>
      <c r="AW193" s="13" t="s">
        <v>30</v>
      </c>
      <c r="AX193" s="13" t="s">
        <v>73</v>
      </c>
      <c r="AY193" s="214" t="s">
        <v>120</v>
      </c>
    </row>
    <row r="194" spans="1:65" s="15" customFormat="1" ht="11.25">
      <c r="B194" s="239"/>
      <c r="C194" s="240"/>
      <c r="D194" s="199" t="s">
        <v>128</v>
      </c>
      <c r="E194" s="241" t="s">
        <v>1</v>
      </c>
      <c r="F194" s="242" t="s">
        <v>767</v>
      </c>
      <c r="G194" s="240"/>
      <c r="H194" s="241" t="s">
        <v>1</v>
      </c>
      <c r="I194" s="243"/>
      <c r="J194" s="240"/>
      <c r="K194" s="240"/>
      <c r="L194" s="244"/>
      <c r="M194" s="245"/>
      <c r="N194" s="246"/>
      <c r="O194" s="246"/>
      <c r="P194" s="246"/>
      <c r="Q194" s="246"/>
      <c r="R194" s="246"/>
      <c r="S194" s="246"/>
      <c r="T194" s="247"/>
      <c r="AT194" s="248" t="s">
        <v>128</v>
      </c>
      <c r="AU194" s="248" t="s">
        <v>83</v>
      </c>
      <c r="AV194" s="15" t="s">
        <v>81</v>
      </c>
      <c r="AW194" s="15" t="s">
        <v>30</v>
      </c>
      <c r="AX194" s="15" t="s">
        <v>73</v>
      </c>
      <c r="AY194" s="248" t="s">
        <v>120</v>
      </c>
    </row>
    <row r="195" spans="1:65" s="13" customFormat="1" ht="11.25">
      <c r="B195" s="204"/>
      <c r="C195" s="205"/>
      <c r="D195" s="199" t="s">
        <v>128</v>
      </c>
      <c r="E195" s="206" t="s">
        <v>1</v>
      </c>
      <c r="F195" s="207" t="s">
        <v>754</v>
      </c>
      <c r="G195" s="205"/>
      <c r="H195" s="208">
        <v>8</v>
      </c>
      <c r="I195" s="209"/>
      <c r="J195" s="205"/>
      <c r="K195" s="205"/>
      <c r="L195" s="210"/>
      <c r="M195" s="211"/>
      <c r="N195" s="212"/>
      <c r="O195" s="212"/>
      <c r="P195" s="212"/>
      <c r="Q195" s="212"/>
      <c r="R195" s="212"/>
      <c r="S195" s="212"/>
      <c r="T195" s="213"/>
      <c r="AT195" s="214" t="s">
        <v>128</v>
      </c>
      <c r="AU195" s="214" t="s">
        <v>83</v>
      </c>
      <c r="AV195" s="13" t="s">
        <v>83</v>
      </c>
      <c r="AW195" s="13" t="s">
        <v>30</v>
      </c>
      <c r="AX195" s="13" t="s">
        <v>73</v>
      </c>
      <c r="AY195" s="214" t="s">
        <v>120</v>
      </c>
    </row>
    <row r="196" spans="1:65" s="15" customFormat="1" ht="11.25">
      <c r="B196" s="239"/>
      <c r="C196" s="240"/>
      <c r="D196" s="199" t="s">
        <v>128</v>
      </c>
      <c r="E196" s="241" t="s">
        <v>1</v>
      </c>
      <c r="F196" s="242" t="s">
        <v>768</v>
      </c>
      <c r="G196" s="240"/>
      <c r="H196" s="241" t="s">
        <v>1</v>
      </c>
      <c r="I196" s="243"/>
      <c r="J196" s="240"/>
      <c r="K196" s="240"/>
      <c r="L196" s="244"/>
      <c r="M196" s="245"/>
      <c r="N196" s="246"/>
      <c r="O196" s="246"/>
      <c r="P196" s="246"/>
      <c r="Q196" s="246"/>
      <c r="R196" s="246"/>
      <c r="S196" s="246"/>
      <c r="T196" s="247"/>
      <c r="AT196" s="248" t="s">
        <v>128</v>
      </c>
      <c r="AU196" s="248" t="s">
        <v>83</v>
      </c>
      <c r="AV196" s="15" t="s">
        <v>81</v>
      </c>
      <c r="AW196" s="15" t="s">
        <v>30</v>
      </c>
      <c r="AX196" s="15" t="s">
        <v>73</v>
      </c>
      <c r="AY196" s="248" t="s">
        <v>120</v>
      </c>
    </row>
    <row r="197" spans="1:65" s="13" customFormat="1" ht="11.25">
      <c r="B197" s="204"/>
      <c r="C197" s="205"/>
      <c r="D197" s="199" t="s">
        <v>128</v>
      </c>
      <c r="E197" s="206" t="s">
        <v>1</v>
      </c>
      <c r="F197" s="207" t="s">
        <v>754</v>
      </c>
      <c r="G197" s="205"/>
      <c r="H197" s="208">
        <v>8</v>
      </c>
      <c r="I197" s="209"/>
      <c r="J197" s="205"/>
      <c r="K197" s="205"/>
      <c r="L197" s="210"/>
      <c r="M197" s="211"/>
      <c r="N197" s="212"/>
      <c r="O197" s="212"/>
      <c r="P197" s="212"/>
      <c r="Q197" s="212"/>
      <c r="R197" s="212"/>
      <c r="S197" s="212"/>
      <c r="T197" s="213"/>
      <c r="AT197" s="214" t="s">
        <v>128</v>
      </c>
      <c r="AU197" s="214" t="s">
        <v>83</v>
      </c>
      <c r="AV197" s="13" t="s">
        <v>83</v>
      </c>
      <c r="AW197" s="13" t="s">
        <v>30</v>
      </c>
      <c r="AX197" s="13" t="s">
        <v>73</v>
      </c>
      <c r="AY197" s="214" t="s">
        <v>120</v>
      </c>
    </row>
    <row r="198" spans="1:65" s="15" customFormat="1" ht="11.25">
      <c r="B198" s="239"/>
      <c r="C198" s="240"/>
      <c r="D198" s="199" t="s">
        <v>128</v>
      </c>
      <c r="E198" s="241" t="s">
        <v>1</v>
      </c>
      <c r="F198" s="242" t="s">
        <v>769</v>
      </c>
      <c r="G198" s="240"/>
      <c r="H198" s="241" t="s">
        <v>1</v>
      </c>
      <c r="I198" s="243"/>
      <c r="J198" s="240"/>
      <c r="K198" s="240"/>
      <c r="L198" s="244"/>
      <c r="M198" s="245"/>
      <c r="N198" s="246"/>
      <c r="O198" s="246"/>
      <c r="P198" s="246"/>
      <c r="Q198" s="246"/>
      <c r="R198" s="246"/>
      <c r="S198" s="246"/>
      <c r="T198" s="247"/>
      <c r="AT198" s="248" t="s">
        <v>128</v>
      </c>
      <c r="AU198" s="248" t="s">
        <v>83</v>
      </c>
      <c r="AV198" s="15" t="s">
        <v>81</v>
      </c>
      <c r="AW198" s="15" t="s">
        <v>30</v>
      </c>
      <c r="AX198" s="15" t="s">
        <v>73</v>
      </c>
      <c r="AY198" s="248" t="s">
        <v>120</v>
      </c>
    </row>
    <row r="199" spans="1:65" s="13" customFormat="1" ht="11.25">
      <c r="B199" s="204"/>
      <c r="C199" s="205"/>
      <c r="D199" s="199" t="s">
        <v>128</v>
      </c>
      <c r="E199" s="206" t="s">
        <v>1</v>
      </c>
      <c r="F199" s="207" t="s">
        <v>754</v>
      </c>
      <c r="G199" s="205"/>
      <c r="H199" s="208">
        <v>8</v>
      </c>
      <c r="I199" s="209"/>
      <c r="J199" s="205"/>
      <c r="K199" s="205"/>
      <c r="L199" s="210"/>
      <c r="M199" s="211"/>
      <c r="N199" s="212"/>
      <c r="O199" s="212"/>
      <c r="P199" s="212"/>
      <c r="Q199" s="212"/>
      <c r="R199" s="212"/>
      <c r="S199" s="212"/>
      <c r="T199" s="213"/>
      <c r="AT199" s="214" t="s">
        <v>128</v>
      </c>
      <c r="AU199" s="214" t="s">
        <v>83</v>
      </c>
      <c r="AV199" s="13" t="s">
        <v>83</v>
      </c>
      <c r="AW199" s="13" t="s">
        <v>30</v>
      </c>
      <c r="AX199" s="13" t="s">
        <v>73</v>
      </c>
      <c r="AY199" s="214" t="s">
        <v>120</v>
      </c>
    </row>
    <row r="200" spans="1:65" s="15" customFormat="1" ht="11.25">
      <c r="B200" s="239"/>
      <c r="C200" s="240"/>
      <c r="D200" s="199" t="s">
        <v>128</v>
      </c>
      <c r="E200" s="241" t="s">
        <v>1</v>
      </c>
      <c r="F200" s="242" t="s">
        <v>770</v>
      </c>
      <c r="G200" s="240"/>
      <c r="H200" s="241" t="s">
        <v>1</v>
      </c>
      <c r="I200" s="243"/>
      <c r="J200" s="240"/>
      <c r="K200" s="240"/>
      <c r="L200" s="244"/>
      <c r="M200" s="245"/>
      <c r="N200" s="246"/>
      <c r="O200" s="246"/>
      <c r="P200" s="246"/>
      <c r="Q200" s="246"/>
      <c r="R200" s="246"/>
      <c r="S200" s="246"/>
      <c r="T200" s="247"/>
      <c r="AT200" s="248" t="s">
        <v>128</v>
      </c>
      <c r="AU200" s="248" t="s">
        <v>83</v>
      </c>
      <c r="AV200" s="15" t="s">
        <v>81</v>
      </c>
      <c r="AW200" s="15" t="s">
        <v>30</v>
      </c>
      <c r="AX200" s="15" t="s">
        <v>73</v>
      </c>
      <c r="AY200" s="248" t="s">
        <v>120</v>
      </c>
    </row>
    <row r="201" spans="1:65" s="13" customFormat="1" ht="11.25">
      <c r="B201" s="204"/>
      <c r="C201" s="205"/>
      <c r="D201" s="199" t="s">
        <v>128</v>
      </c>
      <c r="E201" s="206" t="s">
        <v>1</v>
      </c>
      <c r="F201" s="207" t="s">
        <v>779</v>
      </c>
      <c r="G201" s="205"/>
      <c r="H201" s="208">
        <v>9</v>
      </c>
      <c r="I201" s="209"/>
      <c r="J201" s="205"/>
      <c r="K201" s="205"/>
      <c r="L201" s="210"/>
      <c r="M201" s="211"/>
      <c r="N201" s="212"/>
      <c r="O201" s="212"/>
      <c r="P201" s="212"/>
      <c r="Q201" s="212"/>
      <c r="R201" s="212"/>
      <c r="S201" s="212"/>
      <c r="T201" s="213"/>
      <c r="AT201" s="214" t="s">
        <v>128</v>
      </c>
      <c r="AU201" s="214" t="s">
        <v>83</v>
      </c>
      <c r="AV201" s="13" t="s">
        <v>83</v>
      </c>
      <c r="AW201" s="13" t="s">
        <v>30</v>
      </c>
      <c r="AX201" s="13" t="s">
        <v>73</v>
      </c>
      <c r="AY201" s="214" t="s">
        <v>120</v>
      </c>
    </row>
    <row r="202" spans="1:65" s="14" customFormat="1" ht="11.25">
      <c r="B202" s="215"/>
      <c r="C202" s="216"/>
      <c r="D202" s="199" t="s">
        <v>128</v>
      </c>
      <c r="E202" s="217" t="s">
        <v>1</v>
      </c>
      <c r="F202" s="218" t="s">
        <v>130</v>
      </c>
      <c r="G202" s="216"/>
      <c r="H202" s="219">
        <v>49</v>
      </c>
      <c r="I202" s="220"/>
      <c r="J202" s="216"/>
      <c r="K202" s="216"/>
      <c r="L202" s="221"/>
      <c r="M202" s="222"/>
      <c r="N202" s="223"/>
      <c r="O202" s="223"/>
      <c r="P202" s="223"/>
      <c r="Q202" s="223"/>
      <c r="R202" s="223"/>
      <c r="S202" s="223"/>
      <c r="T202" s="224"/>
      <c r="AT202" s="225" t="s">
        <v>128</v>
      </c>
      <c r="AU202" s="225" t="s">
        <v>83</v>
      </c>
      <c r="AV202" s="14" t="s">
        <v>125</v>
      </c>
      <c r="AW202" s="14" t="s">
        <v>30</v>
      </c>
      <c r="AX202" s="14" t="s">
        <v>81</v>
      </c>
      <c r="AY202" s="225" t="s">
        <v>120</v>
      </c>
    </row>
    <row r="203" spans="1:65" s="2" customFormat="1" ht="37.9" customHeight="1">
      <c r="A203" s="34"/>
      <c r="B203" s="35"/>
      <c r="C203" s="185" t="s">
        <v>168</v>
      </c>
      <c r="D203" s="185" t="s">
        <v>121</v>
      </c>
      <c r="E203" s="186" t="s">
        <v>331</v>
      </c>
      <c r="F203" s="187" t="s">
        <v>332</v>
      </c>
      <c r="G203" s="188" t="s">
        <v>162</v>
      </c>
      <c r="H203" s="189">
        <v>30</v>
      </c>
      <c r="I203" s="190"/>
      <c r="J203" s="191">
        <f>ROUND(I203*H203,2)</f>
        <v>0</v>
      </c>
      <c r="K203" s="192"/>
      <c r="L203" s="39"/>
      <c r="M203" s="193" t="s">
        <v>1</v>
      </c>
      <c r="N203" s="194" t="s">
        <v>38</v>
      </c>
      <c r="O203" s="71"/>
      <c r="P203" s="195">
        <f>O203*H203</f>
        <v>0</v>
      </c>
      <c r="Q203" s="195">
        <v>0</v>
      </c>
      <c r="R203" s="195">
        <f>Q203*H203</f>
        <v>0</v>
      </c>
      <c r="S203" s="195">
        <v>0</v>
      </c>
      <c r="T203" s="196">
        <f>S203*H203</f>
        <v>0</v>
      </c>
      <c r="U203" s="34"/>
      <c r="V203" s="34"/>
      <c r="W203" s="34"/>
      <c r="X203" s="34"/>
      <c r="Y203" s="34"/>
      <c r="Z203" s="34"/>
      <c r="AA203" s="34"/>
      <c r="AB203" s="34"/>
      <c r="AC203" s="34"/>
      <c r="AD203" s="34"/>
      <c r="AE203" s="34"/>
      <c r="AR203" s="197" t="s">
        <v>125</v>
      </c>
      <c r="AT203" s="197" t="s">
        <v>121</v>
      </c>
      <c r="AU203" s="197" t="s">
        <v>83</v>
      </c>
      <c r="AY203" s="17" t="s">
        <v>120</v>
      </c>
      <c r="BE203" s="198">
        <f>IF(N203="základní",J203,0)</f>
        <v>0</v>
      </c>
      <c r="BF203" s="198">
        <f>IF(N203="snížená",J203,0)</f>
        <v>0</v>
      </c>
      <c r="BG203" s="198">
        <f>IF(N203="zákl. přenesená",J203,0)</f>
        <v>0</v>
      </c>
      <c r="BH203" s="198">
        <f>IF(N203="sníž. přenesená",J203,0)</f>
        <v>0</v>
      </c>
      <c r="BI203" s="198">
        <f>IF(N203="nulová",J203,0)</f>
        <v>0</v>
      </c>
      <c r="BJ203" s="17" t="s">
        <v>81</v>
      </c>
      <c r="BK203" s="198">
        <f>ROUND(I203*H203,2)</f>
        <v>0</v>
      </c>
      <c r="BL203" s="17" t="s">
        <v>125</v>
      </c>
      <c r="BM203" s="197" t="s">
        <v>780</v>
      </c>
    </row>
    <row r="204" spans="1:65" s="2" customFormat="1" ht="19.5">
      <c r="A204" s="34"/>
      <c r="B204" s="35"/>
      <c r="C204" s="36"/>
      <c r="D204" s="199" t="s">
        <v>127</v>
      </c>
      <c r="E204" s="36"/>
      <c r="F204" s="200" t="s">
        <v>332</v>
      </c>
      <c r="G204" s="36"/>
      <c r="H204" s="36"/>
      <c r="I204" s="201"/>
      <c r="J204" s="36"/>
      <c r="K204" s="36"/>
      <c r="L204" s="39"/>
      <c r="M204" s="202"/>
      <c r="N204" s="203"/>
      <c r="O204" s="71"/>
      <c r="P204" s="71"/>
      <c r="Q204" s="71"/>
      <c r="R204" s="71"/>
      <c r="S204" s="71"/>
      <c r="T204" s="72"/>
      <c r="U204" s="34"/>
      <c r="V204" s="34"/>
      <c r="W204" s="34"/>
      <c r="X204" s="34"/>
      <c r="Y204" s="34"/>
      <c r="Z204" s="34"/>
      <c r="AA204" s="34"/>
      <c r="AB204" s="34"/>
      <c r="AC204" s="34"/>
      <c r="AD204" s="34"/>
      <c r="AE204" s="34"/>
      <c r="AT204" s="17" t="s">
        <v>127</v>
      </c>
      <c r="AU204" s="17" t="s">
        <v>83</v>
      </c>
    </row>
    <row r="205" spans="1:65" s="15" customFormat="1" ht="11.25">
      <c r="B205" s="239"/>
      <c r="C205" s="240"/>
      <c r="D205" s="199" t="s">
        <v>128</v>
      </c>
      <c r="E205" s="241" t="s">
        <v>1</v>
      </c>
      <c r="F205" s="242" t="s">
        <v>781</v>
      </c>
      <c r="G205" s="240"/>
      <c r="H205" s="241" t="s">
        <v>1</v>
      </c>
      <c r="I205" s="243"/>
      <c r="J205" s="240"/>
      <c r="K205" s="240"/>
      <c r="L205" s="244"/>
      <c r="M205" s="245"/>
      <c r="N205" s="246"/>
      <c r="O205" s="246"/>
      <c r="P205" s="246"/>
      <c r="Q205" s="246"/>
      <c r="R205" s="246"/>
      <c r="S205" s="246"/>
      <c r="T205" s="247"/>
      <c r="AT205" s="248" t="s">
        <v>128</v>
      </c>
      <c r="AU205" s="248" t="s">
        <v>83</v>
      </c>
      <c r="AV205" s="15" t="s">
        <v>81</v>
      </c>
      <c r="AW205" s="15" t="s">
        <v>30</v>
      </c>
      <c r="AX205" s="15" t="s">
        <v>73</v>
      </c>
      <c r="AY205" s="248" t="s">
        <v>120</v>
      </c>
    </row>
    <row r="206" spans="1:65" s="13" customFormat="1" ht="11.25">
      <c r="B206" s="204"/>
      <c r="C206" s="205"/>
      <c r="D206" s="199" t="s">
        <v>128</v>
      </c>
      <c r="E206" s="206" t="s">
        <v>1</v>
      </c>
      <c r="F206" s="207" t="s">
        <v>8</v>
      </c>
      <c r="G206" s="205"/>
      <c r="H206" s="208">
        <v>15</v>
      </c>
      <c r="I206" s="209"/>
      <c r="J206" s="205"/>
      <c r="K206" s="205"/>
      <c r="L206" s="210"/>
      <c r="M206" s="211"/>
      <c r="N206" s="212"/>
      <c r="O206" s="212"/>
      <c r="P206" s="212"/>
      <c r="Q206" s="212"/>
      <c r="R206" s="212"/>
      <c r="S206" s="212"/>
      <c r="T206" s="213"/>
      <c r="AT206" s="214" t="s">
        <v>128</v>
      </c>
      <c r="AU206" s="214" t="s">
        <v>83</v>
      </c>
      <c r="AV206" s="13" t="s">
        <v>83</v>
      </c>
      <c r="AW206" s="13" t="s">
        <v>30</v>
      </c>
      <c r="AX206" s="13" t="s">
        <v>73</v>
      </c>
      <c r="AY206" s="214" t="s">
        <v>120</v>
      </c>
    </row>
    <row r="207" spans="1:65" s="15" customFormat="1" ht="11.25">
      <c r="B207" s="239"/>
      <c r="C207" s="240"/>
      <c r="D207" s="199" t="s">
        <v>128</v>
      </c>
      <c r="E207" s="241" t="s">
        <v>1</v>
      </c>
      <c r="F207" s="242" t="s">
        <v>782</v>
      </c>
      <c r="G207" s="240"/>
      <c r="H207" s="241" t="s">
        <v>1</v>
      </c>
      <c r="I207" s="243"/>
      <c r="J207" s="240"/>
      <c r="K207" s="240"/>
      <c r="L207" s="244"/>
      <c r="M207" s="245"/>
      <c r="N207" s="246"/>
      <c r="O207" s="246"/>
      <c r="P207" s="246"/>
      <c r="Q207" s="246"/>
      <c r="R207" s="246"/>
      <c r="S207" s="246"/>
      <c r="T207" s="247"/>
      <c r="AT207" s="248" t="s">
        <v>128</v>
      </c>
      <c r="AU207" s="248" t="s">
        <v>83</v>
      </c>
      <c r="AV207" s="15" t="s">
        <v>81</v>
      </c>
      <c r="AW207" s="15" t="s">
        <v>30</v>
      </c>
      <c r="AX207" s="15" t="s">
        <v>73</v>
      </c>
      <c r="AY207" s="248" t="s">
        <v>120</v>
      </c>
    </row>
    <row r="208" spans="1:65" s="13" customFormat="1" ht="11.25">
      <c r="B208" s="204"/>
      <c r="C208" s="205"/>
      <c r="D208" s="199" t="s">
        <v>128</v>
      </c>
      <c r="E208" s="206" t="s">
        <v>1</v>
      </c>
      <c r="F208" s="207" t="s">
        <v>8</v>
      </c>
      <c r="G208" s="205"/>
      <c r="H208" s="208">
        <v>15</v>
      </c>
      <c r="I208" s="209"/>
      <c r="J208" s="205"/>
      <c r="K208" s="205"/>
      <c r="L208" s="210"/>
      <c r="M208" s="211"/>
      <c r="N208" s="212"/>
      <c r="O208" s="212"/>
      <c r="P208" s="212"/>
      <c r="Q208" s="212"/>
      <c r="R208" s="212"/>
      <c r="S208" s="212"/>
      <c r="T208" s="213"/>
      <c r="AT208" s="214" t="s">
        <v>128</v>
      </c>
      <c r="AU208" s="214" t="s">
        <v>83</v>
      </c>
      <c r="AV208" s="13" t="s">
        <v>83</v>
      </c>
      <c r="AW208" s="13" t="s">
        <v>30</v>
      </c>
      <c r="AX208" s="13" t="s">
        <v>73</v>
      </c>
      <c r="AY208" s="214" t="s">
        <v>120</v>
      </c>
    </row>
    <row r="209" spans="1:65" s="14" customFormat="1" ht="11.25">
      <c r="B209" s="215"/>
      <c r="C209" s="216"/>
      <c r="D209" s="199" t="s">
        <v>128</v>
      </c>
      <c r="E209" s="217" t="s">
        <v>1</v>
      </c>
      <c r="F209" s="218" t="s">
        <v>130</v>
      </c>
      <c r="G209" s="216"/>
      <c r="H209" s="219">
        <v>30</v>
      </c>
      <c r="I209" s="220"/>
      <c r="J209" s="216"/>
      <c r="K209" s="216"/>
      <c r="L209" s="221"/>
      <c r="M209" s="222"/>
      <c r="N209" s="223"/>
      <c r="O209" s="223"/>
      <c r="P209" s="223"/>
      <c r="Q209" s="223"/>
      <c r="R209" s="223"/>
      <c r="S209" s="223"/>
      <c r="T209" s="224"/>
      <c r="AT209" s="225" t="s">
        <v>128</v>
      </c>
      <c r="AU209" s="225" t="s">
        <v>83</v>
      </c>
      <c r="AV209" s="14" t="s">
        <v>125</v>
      </c>
      <c r="AW209" s="14" t="s">
        <v>30</v>
      </c>
      <c r="AX209" s="14" t="s">
        <v>81</v>
      </c>
      <c r="AY209" s="225" t="s">
        <v>120</v>
      </c>
    </row>
    <row r="210" spans="1:65" s="2" customFormat="1" ht="14.45" customHeight="1">
      <c r="A210" s="34"/>
      <c r="B210" s="35"/>
      <c r="C210" s="185" t="s">
        <v>172</v>
      </c>
      <c r="D210" s="185" t="s">
        <v>121</v>
      </c>
      <c r="E210" s="186" t="s">
        <v>783</v>
      </c>
      <c r="F210" s="187" t="s">
        <v>784</v>
      </c>
      <c r="G210" s="188" t="s">
        <v>124</v>
      </c>
      <c r="H210" s="189">
        <v>12</v>
      </c>
      <c r="I210" s="190"/>
      <c r="J210" s="191">
        <f>ROUND(I210*H210,2)</f>
        <v>0</v>
      </c>
      <c r="K210" s="192"/>
      <c r="L210" s="39"/>
      <c r="M210" s="193" t="s">
        <v>1</v>
      </c>
      <c r="N210" s="194" t="s">
        <v>38</v>
      </c>
      <c r="O210" s="71"/>
      <c r="P210" s="195">
        <f>O210*H210</f>
        <v>0</v>
      </c>
      <c r="Q210" s="195">
        <v>0</v>
      </c>
      <c r="R210" s="195">
        <f>Q210*H210</f>
        <v>0</v>
      </c>
      <c r="S210" s="195">
        <v>0</v>
      </c>
      <c r="T210" s="196">
        <f>S210*H210</f>
        <v>0</v>
      </c>
      <c r="U210" s="34"/>
      <c r="V210" s="34"/>
      <c r="W210" s="34"/>
      <c r="X210" s="34"/>
      <c r="Y210" s="34"/>
      <c r="Z210" s="34"/>
      <c r="AA210" s="34"/>
      <c r="AB210" s="34"/>
      <c r="AC210" s="34"/>
      <c r="AD210" s="34"/>
      <c r="AE210" s="34"/>
      <c r="AR210" s="197" t="s">
        <v>125</v>
      </c>
      <c r="AT210" s="197" t="s">
        <v>121</v>
      </c>
      <c r="AU210" s="197" t="s">
        <v>83</v>
      </c>
      <c r="AY210" s="17" t="s">
        <v>120</v>
      </c>
      <c r="BE210" s="198">
        <f>IF(N210="základní",J210,0)</f>
        <v>0</v>
      </c>
      <c r="BF210" s="198">
        <f>IF(N210="snížená",J210,0)</f>
        <v>0</v>
      </c>
      <c r="BG210" s="198">
        <f>IF(N210="zákl. přenesená",J210,0)</f>
        <v>0</v>
      </c>
      <c r="BH210" s="198">
        <f>IF(N210="sníž. přenesená",J210,0)</f>
        <v>0</v>
      </c>
      <c r="BI210" s="198">
        <f>IF(N210="nulová",J210,0)</f>
        <v>0</v>
      </c>
      <c r="BJ210" s="17" t="s">
        <v>81</v>
      </c>
      <c r="BK210" s="198">
        <f>ROUND(I210*H210,2)</f>
        <v>0</v>
      </c>
      <c r="BL210" s="17" t="s">
        <v>125</v>
      </c>
      <c r="BM210" s="197" t="s">
        <v>785</v>
      </c>
    </row>
    <row r="211" spans="1:65" s="2" customFormat="1" ht="11.25">
      <c r="A211" s="34"/>
      <c r="B211" s="35"/>
      <c r="C211" s="36"/>
      <c r="D211" s="199" t="s">
        <v>127</v>
      </c>
      <c r="E211" s="36"/>
      <c r="F211" s="200" t="s">
        <v>784</v>
      </c>
      <c r="G211" s="36"/>
      <c r="H211" s="36"/>
      <c r="I211" s="201"/>
      <c r="J211" s="36"/>
      <c r="K211" s="36"/>
      <c r="L211" s="39"/>
      <c r="M211" s="202"/>
      <c r="N211" s="203"/>
      <c r="O211" s="71"/>
      <c r="P211" s="71"/>
      <c r="Q211" s="71"/>
      <c r="R211" s="71"/>
      <c r="S211" s="71"/>
      <c r="T211" s="72"/>
      <c r="U211" s="34"/>
      <c r="V211" s="34"/>
      <c r="W211" s="34"/>
      <c r="X211" s="34"/>
      <c r="Y211" s="34"/>
      <c r="Z211" s="34"/>
      <c r="AA211" s="34"/>
      <c r="AB211" s="34"/>
      <c r="AC211" s="34"/>
      <c r="AD211" s="34"/>
      <c r="AE211" s="34"/>
      <c r="AT211" s="17" t="s">
        <v>127</v>
      </c>
      <c r="AU211" s="17" t="s">
        <v>83</v>
      </c>
    </row>
    <row r="212" spans="1:65" s="15" customFormat="1" ht="11.25">
      <c r="B212" s="239"/>
      <c r="C212" s="240"/>
      <c r="D212" s="199" t="s">
        <v>128</v>
      </c>
      <c r="E212" s="241" t="s">
        <v>1</v>
      </c>
      <c r="F212" s="242" t="s">
        <v>786</v>
      </c>
      <c r="G212" s="240"/>
      <c r="H212" s="241" t="s">
        <v>1</v>
      </c>
      <c r="I212" s="243"/>
      <c r="J212" s="240"/>
      <c r="K212" s="240"/>
      <c r="L212" s="244"/>
      <c r="M212" s="245"/>
      <c r="N212" s="246"/>
      <c r="O212" s="246"/>
      <c r="P212" s="246"/>
      <c r="Q212" s="246"/>
      <c r="R212" s="246"/>
      <c r="S212" s="246"/>
      <c r="T212" s="247"/>
      <c r="AT212" s="248" t="s">
        <v>128</v>
      </c>
      <c r="AU212" s="248" t="s">
        <v>83</v>
      </c>
      <c r="AV212" s="15" t="s">
        <v>81</v>
      </c>
      <c r="AW212" s="15" t="s">
        <v>30</v>
      </c>
      <c r="AX212" s="15" t="s">
        <v>73</v>
      </c>
      <c r="AY212" s="248" t="s">
        <v>120</v>
      </c>
    </row>
    <row r="213" spans="1:65" s="13" customFormat="1" ht="11.25">
      <c r="B213" s="204"/>
      <c r="C213" s="205"/>
      <c r="D213" s="199" t="s">
        <v>128</v>
      </c>
      <c r="E213" s="206" t="s">
        <v>1</v>
      </c>
      <c r="F213" s="207" t="s">
        <v>787</v>
      </c>
      <c r="G213" s="205"/>
      <c r="H213" s="208">
        <v>12</v>
      </c>
      <c r="I213" s="209"/>
      <c r="J213" s="205"/>
      <c r="K213" s="205"/>
      <c r="L213" s="210"/>
      <c r="M213" s="211"/>
      <c r="N213" s="212"/>
      <c r="O213" s="212"/>
      <c r="P213" s="212"/>
      <c r="Q213" s="212"/>
      <c r="R213" s="212"/>
      <c r="S213" s="212"/>
      <c r="T213" s="213"/>
      <c r="AT213" s="214" t="s">
        <v>128</v>
      </c>
      <c r="AU213" s="214" t="s">
        <v>83</v>
      </c>
      <c r="AV213" s="13" t="s">
        <v>83</v>
      </c>
      <c r="AW213" s="13" t="s">
        <v>30</v>
      </c>
      <c r="AX213" s="13" t="s">
        <v>81</v>
      </c>
      <c r="AY213" s="214" t="s">
        <v>120</v>
      </c>
    </row>
    <row r="214" spans="1:65" s="2" customFormat="1" ht="37.9" customHeight="1">
      <c r="A214" s="34"/>
      <c r="B214" s="35"/>
      <c r="C214" s="185" t="s">
        <v>177</v>
      </c>
      <c r="D214" s="185" t="s">
        <v>121</v>
      </c>
      <c r="E214" s="186" t="s">
        <v>788</v>
      </c>
      <c r="F214" s="187" t="s">
        <v>789</v>
      </c>
      <c r="G214" s="188" t="s">
        <v>162</v>
      </c>
      <c r="H214" s="189">
        <v>338</v>
      </c>
      <c r="I214" s="190"/>
      <c r="J214" s="191">
        <f>ROUND(I214*H214,2)</f>
        <v>0</v>
      </c>
      <c r="K214" s="192"/>
      <c r="L214" s="39"/>
      <c r="M214" s="193" t="s">
        <v>1</v>
      </c>
      <c r="N214" s="194" t="s">
        <v>38</v>
      </c>
      <c r="O214" s="71"/>
      <c r="P214" s="195">
        <f>O214*H214</f>
        <v>0</v>
      </c>
      <c r="Q214" s="195">
        <v>0</v>
      </c>
      <c r="R214" s="195">
        <f>Q214*H214</f>
        <v>0</v>
      </c>
      <c r="S214" s="195">
        <v>0</v>
      </c>
      <c r="T214" s="196">
        <f>S214*H214</f>
        <v>0</v>
      </c>
      <c r="U214" s="34"/>
      <c r="V214" s="34"/>
      <c r="W214" s="34"/>
      <c r="X214" s="34"/>
      <c r="Y214" s="34"/>
      <c r="Z214" s="34"/>
      <c r="AA214" s="34"/>
      <c r="AB214" s="34"/>
      <c r="AC214" s="34"/>
      <c r="AD214" s="34"/>
      <c r="AE214" s="34"/>
      <c r="AR214" s="197" t="s">
        <v>125</v>
      </c>
      <c r="AT214" s="197" t="s">
        <v>121</v>
      </c>
      <c r="AU214" s="197" t="s">
        <v>83</v>
      </c>
      <c r="AY214" s="17" t="s">
        <v>120</v>
      </c>
      <c r="BE214" s="198">
        <f>IF(N214="základní",J214,0)</f>
        <v>0</v>
      </c>
      <c r="BF214" s="198">
        <f>IF(N214="snížená",J214,0)</f>
        <v>0</v>
      </c>
      <c r="BG214" s="198">
        <f>IF(N214="zákl. přenesená",J214,0)</f>
        <v>0</v>
      </c>
      <c r="BH214" s="198">
        <f>IF(N214="sníž. přenesená",J214,0)</f>
        <v>0</v>
      </c>
      <c r="BI214" s="198">
        <f>IF(N214="nulová",J214,0)</f>
        <v>0</v>
      </c>
      <c r="BJ214" s="17" t="s">
        <v>81</v>
      </c>
      <c r="BK214" s="198">
        <f>ROUND(I214*H214,2)</f>
        <v>0</v>
      </c>
      <c r="BL214" s="17" t="s">
        <v>125</v>
      </c>
      <c r="BM214" s="197" t="s">
        <v>790</v>
      </c>
    </row>
    <row r="215" spans="1:65" s="2" customFormat="1" ht="19.5">
      <c r="A215" s="34"/>
      <c r="B215" s="35"/>
      <c r="C215" s="36"/>
      <c r="D215" s="199" t="s">
        <v>127</v>
      </c>
      <c r="E215" s="36"/>
      <c r="F215" s="200" t="s">
        <v>789</v>
      </c>
      <c r="G215" s="36"/>
      <c r="H215" s="36"/>
      <c r="I215" s="201"/>
      <c r="J215" s="36"/>
      <c r="K215" s="36"/>
      <c r="L215" s="39"/>
      <c r="M215" s="202"/>
      <c r="N215" s="203"/>
      <c r="O215" s="71"/>
      <c r="P215" s="71"/>
      <c r="Q215" s="71"/>
      <c r="R215" s="71"/>
      <c r="S215" s="71"/>
      <c r="T215" s="72"/>
      <c r="U215" s="34"/>
      <c r="V215" s="34"/>
      <c r="W215" s="34"/>
      <c r="X215" s="34"/>
      <c r="Y215" s="34"/>
      <c r="Z215" s="34"/>
      <c r="AA215" s="34"/>
      <c r="AB215" s="34"/>
      <c r="AC215" s="34"/>
      <c r="AD215" s="34"/>
      <c r="AE215" s="34"/>
      <c r="AT215" s="17" t="s">
        <v>127</v>
      </c>
      <c r="AU215" s="17" t="s">
        <v>83</v>
      </c>
    </row>
    <row r="216" spans="1:65" s="13" customFormat="1" ht="11.25">
      <c r="B216" s="204"/>
      <c r="C216" s="205"/>
      <c r="D216" s="199" t="s">
        <v>128</v>
      </c>
      <c r="E216" s="206" t="s">
        <v>1</v>
      </c>
      <c r="F216" s="207" t="s">
        <v>791</v>
      </c>
      <c r="G216" s="205"/>
      <c r="H216" s="208">
        <v>338</v>
      </c>
      <c r="I216" s="209"/>
      <c r="J216" s="205"/>
      <c r="K216" s="205"/>
      <c r="L216" s="210"/>
      <c r="M216" s="211"/>
      <c r="N216" s="212"/>
      <c r="O216" s="212"/>
      <c r="P216" s="212"/>
      <c r="Q216" s="212"/>
      <c r="R216" s="212"/>
      <c r="S216" s="212"/>
      <c r="T216" s="213"/>
      <c r="AT216" s="214" t="s">
        <v>128</v>
      </c>
      <c r="AU216" s="214" t="s">
        <v>83</v>
      </c>
      <c r="AV216" s="13" t="s">
        <v>83</v>
      </c>
      <c r="AW216" s="13" t="s">
        <v>30</v>
      </c>
      <c r="AX216" s="13" t="s">
        <v>81</v>
      </c>
      <c r="AY216" s="214" t="s">
        <v>120</v>
      </c>
    </row>
    <row r="217" spans="1:65" s="2" customFormat="1" ht="24.2" customHeight="1">
      <c r="A217" s="34"/>
      <c r="B217" s="35"/>
      <c r="C217" s="185" t="s">
        <v>765</v>
      </c>
      <c r="D217" s="185" t="s">
        <v>121</v>
      </c>
      <c r="E217" s="186" t="s">
        <v>792</v>
      </c>
      <c r="F217" s="187" t="s">
        <v>793</v>
      </c>
      <c r="G217" s="188" t="s">
        <v>162</v>
      </c>
      <c r="H217" s="189">
        <v>20</v>
      </c>
      <c r="I217" s="190"/>
      <c r="J217" s="191">
        <f>ROUND(I217*H217,2)</f>
        <v>0</v>
      </c>
      <c r="K217" s="192"/>
      <c r="L217" s="39"/>
      <c r="M217" s="193" t="s">
        <v>1</v>
      </c>
      <c r="N217" s="194" t="s">
        <v>38</v>
      </c>
      <c r="O217" s="71"/>
      <c r="P217" s="195">
        <f>O217*H217</f>
        <v>0</v>
      </c>
      <c r="Q217" s="195">
        <v>0</v>
      </c>
      <c r="R217" s="195">
        <f>Q217*H217</f>
        <v>0</v>
      </c>
      <c r="S217" s="195">
        <v>0</v>
      </c>
      <c r="T217" s="196">
        <f>S217*H217</f>
        <v>0</v>
      </c>
      <c r="U217" s="34"/>
      <c r="V217" s="34"/>
      <c r="W217" s="34"/>
      <c r="X217" s="34"/>
      <c r="Y217" s="34"/>
      <c r="Z217" s="34"/>
      <c r="AA217" s="34"/>
      <c r="AB217" s="34"/>
      <c r="AC217" s="34"/>
      <c r="AD217" s="34"/>
      <c r="AE217" s="34"/>
      <c r="AR217" s="197" t="s">
        <v>125</v>
      </c>
      <c r="AT217" s="197" t="s">
        <v>121</v>
      </c>
      <c r="AU217" s="197" t="s">
        <v>83</v>
      </c>
      <c r="AY217" s="17" t="s">
        <v>120</v>
      </c>
      <c r="BE217" s="198">
        <f>IF(N217="základní",J217,0)</f>
        <v>0</v>
      </c>
      <c r="BF217" s="198">
        <f>IF(N217="snížená",J217,0)</f>
        <v>0</v>
      </c>
      <c r="BG217" s="198">
        <f>IF(N217="zákl. přenesená",J217,0)</f>
        <v>0</v>
      </c>
      <c r="BH217" s="198">
        <f>IF(N217="sníž. přenesená",J217,0)</f>
        <v>0</v>
      </c>
      <c r="BI217" s="198">
        <f>IF(N217="nulová",J217,0)</f>
        <v>0</v>
      </c>
      <c r="BJ217" s="17" t="s">
        <v>81</v>
      </c>
      <c r="BK217" s="198">
        <f>ROUND(I217*H217,2)</f>
        <v>0</v>
      </c>
      <c r="BL217" s="17" t="s">
        <v>125</v>
      </c>
      <c r="BM217" s="197" t="s">
        <v>794</v>
      </c>
    </row>
    <row r="218" spans="1:65" s="2" customFormat="1" ht="11.25">
      <c r="A218" s="34"/>
      <c r="B218" s="35"/>
      <c r="C218" s="36"/>
      <c r="D218" s="199" t="s">
        <v>127</v>
      </c>
      <c r="E218" s="36"/>
      <c r="F218" s="200" t="s">
        <v>793</v>
      </c>
      <c r="G218" s="36"/>
      <c r="H218" s="36"/>
      <c r="I218" s="201"/>
      <c r="J218" s="36"/>
      <c r="K218" s="36"/>
      <c r="L218" s="39"/>
      <c r="M218" s="202"/>
      <c r="N218" s="203"/>
      <c r="O218" s="71"/>
      <c r="P218" s="71"/>
      <c r="Q218" s="71"/>
      <c r="R218" s="71"/>
      <c r="S218" s="71"/>
      <c r="T218" s="72"/>
      <c r="U218" s="34"/>
      <c r="V218" s="34"/>
      <c r="W218" s="34"/>
      <c r="X218" s="34"/>
      <c r="Y218" s="34"/>
      <c r="Z218" s="34"/>
      <c r="AA218" s="34"/>
      <c r="AB218" s="34"/>
      <c r="AC218" s="34"/>
      <c r="AD218" s="34"/>
      <c r="AE218" s="34"/>
      <c r="AT218" s="17" t="s">
        <v>127</v>
      </c>
      <c r="AU218" s="17" t="s">
        <v>83</v>
      </c>
    </row>
    <row r="219" spans="1:65" s="13" customFormat="1" ht="11.25">
      <c r="B219" s="204"/>
      <c r="C219" s="205"/>
      <c r="D219" s="199" t="s">
        <v>128</v>
      </c>
      <c r="E219" s="206" t="s">
        <v>1</v>
      </c>
      <c r="F219" s="207" t="s">
        <v>795</v>
      </c>
      <c r="G219" s="205"/>
      <c r="H219" s="208">
        <v>20</v>
      </c>
      <c r="I219" s="209"/>
      <c r="J219" s="205"/>
      <c r="K219" s="205"/>
      <c r="L219" s="210"/>
      <c r="M219" s="211"/>
      <c r="N219" s="212"/>
      <c r="O219" s="212"/>
      <c r="P219" s="212"/>
      <c r="Q219" s="212"/>
      <c r="R219" s="212"/>
      <c r="S219" s="212"/>
      <c r="T219" s="213"/>
      <c r="AT219" s="214" t="s">
        <v>128</v>
      </c>
      <c r="AU219" s="214" t="s">
        <v>83</v>
      </c>
      <c r="AV219" s="13" t="s">
        <v>83</v>
      </c>
      <c r="AW219" s="13" t="s">
        <v>30</v>
      </c>
      <c r="AX219" s="13" t="s">
        <v>81</v>
      </c>
      <c r="AY219" s="214" t="s">
        <v>120</v>
      </c>
    </row>
    <row r="220" spans="1:65" s="2" customFormat="1" ht="14.45" customHeight="1">
      <c r="A220" s="34"/>
      <c r="B220" s="35"/>
      <c r="C220" s="185" t="s">
        <v>182</v>
      </c>
      <c r="D220" s="185" t="s">
        <v>121</v>
      </c>
      <c r="E220" s="186" t="s">
        <v>796</v>
      </c>
      <c r="F220" s="187" t="s">
        <v>797</v>
      </c>
      <c r="G220" s="188" t="s">
        <v>162</v>
      </c>
      <c r="H220" s="189">
        <v>20</v>
      </c>
      <c r="I220" s="190"/>
      <c r="J220" s="191">
        <f>ROUND(I220*H220,2)</f>
        <v>0</v>
      </c>
      <c r="K220" s="192"/>
      <c r="L220" s="39"/>
      <c r="M220" s="193" t="s">
        <v>1</v>
      </c>
      <c r="N220" s="194" t="s">
        <v>38</v>
      </c>
      <c r="O220" s="71"/>
      <c r="P220" s="195">
        <f>O220*H220</f>
        <v>0</v>
      </c>
      <c r="Q220" s="195">
        <v>0</v>
      </c>
      <c r="R220" s="195">
        <f>Q220*H220</f>
        <v>0</v>
      </c>
      <c r="S220" s="195">
        <v>0</v>
      </c>
      <c r="T220" s="196">
        <f>S220*H220</f>
        <v>0</v>
      </c>
      <c r="U220" s="34"/>
      <c r="V220" s="34"/>
      <c r="W220" s="34"/>
      <c r="X220" s="34"/>
      <c r="Y220" s="34"/>
      <c r="Z220" s="34"/>
      <c r="AA220" s="34"/>
      <c r="AB220" s="34"/>
      <c r="AC220" s="34"/>
      <c r="AD220" s="34"/>
      <c r="AE220" s="34"/>
      <c r="AR220" s="197" t="s">
        <v>125</v>
      </c>
      <c r="AT220" s="197" t="s">
        <v>121</v>
      </c>
      <c r="AU220" s="197" t="s">
        <v>83</v>
      </c>
      <c r="AY220" s="17" t="s">
        <v>120</v>
      </c>
      <c r="BE220" s="198">
        <f>IF(N220="základní",J220,0)</f>
        <v>0</v>
      </c>
      <c r="BF220" s="198">
        <f>IF(N220="snížená",J220,0)</f>
        <v>0</v>
      </c>
      <c r="BG220" s="198">
        <f>IF(N220="zákl. přenesená",J220,0)</f>
        <v>0</v>
      </c>
      <c r="BH220" s="198">
        <f>IF(N220="sníž. přenesená",J220,0)</f>
        <v>0</v>
      </c>
      <c r="BI220" s="198">
        <f>IF(N220="nulová",J220,0)</f>
        <v>0</v>
      </c>
      <c r="BJ220" s="17" t="s">
        <v>81</v>
      </c>
      <c r="BK220" s="198">
        <f>ROUND(I220*H220,2)</f>
        <v>0</v>
      </c>
      <c r="BL220" s="17" t="s">
        <v>125</v>
      </c>
      <c r="BM220" s="197" t="s">
        <v>798</v>
      </c>
    </row>
    <row r="221" spans="1:65" s="2" customFormat="1" ht="11.25">
      <c r="A221" s="34"/>
      <c r="B221" s="35"/>
      <c r="C221" s="36"/>
      <c r="D221" s="199" t="s">
        <v>127</v>
      </c>
      <c r="E221" s="36"/>
      <c r="F221" s="200" t="s">
        <v>797</v>
      </c>
      <c r="G221" s="36"/>
      <c r="H221" s="36"/>
      <c r="I221" s="201"/>
      <c r="J221" s="36"/>
      <c r="K221" s="36"/>
      <c r="L221" s="39"/>
      <c r="M221" s="202"/>
      <c r="N221" s="203"/>
      <c r="O221" s="71"/>
      <c r="P221" s="71"/>
      <c r="Q221" s="71"/>
      <c r="R221" s="71"/>
      <c r="S221" s="71"/>
      <c r="T221" s="72"/>
      <c r="U221" s="34"/>
      <c r="V221" s="34"/>
      <c r="W221" s="34"/>
      <c r="X221" s="34"/>
      <c r="Y221" s="34"/>
      <c r="Z221" s="34"/>
      <c r="AA221" s="34"/>
      <c r="AB221" s="34"/>
      <c r="AC221" s="34"/>
      <c r="AD221" s="34"/>
      <c r="AE221" s="34"/>
      <c r="AT221" s="17" t="s">
        <v>127</v>
      </c>
      <c r="AU221" s="17" t="s">
        <v>83</v>
      </c>
    </row>
    <row r="222" spans="1:65" s="13" customFormat="1" ht="11.25">
      <c r="B222" s="204"/>
      <c r="C222" s="205"/>
      <c r="D222" s="199" t="s">
        <v>128</v>
      </c>
      <c r="E222" s="206" t="s">
        <v>1</v>
      </c>
      <c r="F222" s="207" t="s">
        <v>799</v>
      </c>
      <c r="G222" s="205"/>
      <c r="H222" s="208">
        <v>20</v>
      </c>
      <c r="I222" s="209"/>
      <c r="J222" s="205"/>
      <c r="K222" s="205"/>
      <c r="L222" s="210"/>
      <c r="M222" s="211"/>
      <c r="N222" s="212"/>
      <c r="O222" s="212"/>
      <c r="P222" s="212"/>
      <c r="Q222" s="212"/>
      <c r="R222" s="212"/>
      <c r="S222" s="212"/>
      <c r="T222" s="213"/>
      <c r="AT222" s="214" t="s">
        <v>128</v>
      </c>
      <c r="AU222" s="214" t="s">
        <v>83</v>
      </c>
      <c r="AV222" s="13" t="s">
        <v>83</v>
      </c>
      <c r="AW222" s="13" t="s">
        <v>30</v>
      </c>
      <c r="AX222" s="13" t="s">
        <v>81</v>
      </c>
      <c r="AY222" s="214" t="s">
        <v>120</v>
      </c>
    </row>
    <row r="223" spans="1:65" s="2" customFormat="1" ht="24.2" customHeight="1">
      <c r="A223" s="34"/>
      <c r="B223" s="35"/>
      <c r="C223" s="185" t="s">
        <v>8</v>
      </c>
      <c r="D223" s="185" t="s">
        <v>121</v>
      </c>
      <c r="E223" s="186" t="s">
        <v>800</v>
      </c>
      <c r="F223" s="187" t="s">
        <v>801</v>
      </c>
      <c r="G223" s="188" t="s">
        <v>124</v>
      </c>
      <c r="H223" s="189">
        <v>16</v>
      </c>
      <c r="I223" s="190"/>
      <c r="J223" s="191">
        <f>ROUND(I223*H223,2)</f>
        <v>0</v>
      </c>
      <c r="K223" s="192"/>
      <c r="L223" s="39"/>
      <c r="M223" s="193" t="s">
        <v>1</v>
      </c>
      <c r="N223" s="194" t="s">
        <v>38</v>
      </c>
      <c r="O223" s="71"/>
      <c r="P223" s="195">
        <f>O223*H223</f>
        <v>0</v>
      </c>
      <c r="Q223" s="195">
        <v>0</v>
      </c>
      <c r="R223" s="195">
        <f>Q223*H223</f>
        <v>0</v>
      </c>
      <c r="S223" s="195">
        <v>0</v>
      </c>
      <c r="T223" s="196">
        <f>S223*H223</f>
        <v>0</v>
      </c>
      <c r="U223" s="34"/>
      <c r="V223" s="34"/>
      <c r="W223" s="34"/>
      <c r="X223" s="34"/>
      <c r="Y223" s="34"/>
      <c r="Z223" s="34"/>
      <c r="AA223" s="34"/>
      <c r="AB223" s="34"/>
      <c r="AC223" s="34"/>
      <c r="AD223" s="34"/>
      <c r="AE223" s="34"/>
      <c r="AR223" s="197" t="s">
        <v>125</v>
      </c>
      <c r="AT223" s="197" t="s">
        <v>121</v>
      </c>
      <c r="AU223" s="197" t="s">
        <v>83</v>
      </c>
      <c r="AY223" s="17" t="s">
        <v>120</v>
      </c>
      <c r="BE223" s="198">
        <f>IF(N223="základní",J223,0)</f>
        <v>0</v>
      </c>
      <c r="BF223" s="198">
        <f>IF(N223="snížená",J223,0)</f>
        <v>0</v>
      </c>
      <c r="BG223" s="198">
        <f>IF(N223="zákl. přenesená",J223,0)</f>
        <v>0</v>
      </c>
      <c r="BH223" s="198">
        <f>IF(N223="sníž. přenesená",J223,0)</f>
        <v>0</v>
      </c>
      <c r="BI223" s="198">
        <f>IF(N223="nulová",J223,0)</f>
        <v>0</v>
      </c>
      <c r="BJ223" s="17" t="s">
        <v>81</v>
      </c>
      <c r="BK223" s="198">
        <f>ROUND(I223*H223,2)</f>
        <v>0</v>
      </c>
      <c r="BL223" s="17" t="s">
        <v>125</v>
      </c>
      <c r="BM223" s="197" t="s">
        <v>802</v>
      </c>
    </row>
    <row r="224" spans="1:65" s="2" customFormat="1" ht="11.25">
      <c r="A224" s="34"/>
      <c r="B224" s="35"/>
      <c r="C224" s="36"/>
      <c r="D224" s="199" t="s">
        <v>127</v>
      </c>
      <c r="E224" s="36"/>
      <c r="F224" s="200" t="s">
        <v>801</v>
      </c>
      <c r="G224" s="36"/>
      <c r="H224" s="36"/>
      <c r="I224" s="201"/>
      <c r="J224" s="36"/>
      <c r="K224" s="36"/>
      <c r="L224" s="39"/>
      <c r="M224" s="202"/>
      <c r="N224" s="203"/>
      <c r="O224" s="71"/>
      <c r="P224" s="71"/>
      <c r="Q224" s="71"/>
      <c r="R224" s="71"/>
      <c r="S224" s="71"/>
      <c r="T224" s="72"/>
      <c r="U224" s="34"/>
      <c r="V224" s="34"/>
      <c r="W224" s="34"/>
      <c r="X224" s="34"/>
      <c r="Y224" s="34"/>
      <c r="Z224" s="34"/>
      <c r="AA224" s="34"/>
      <c r="AB224" s="34"/>
      <c r="AC224" s="34"/>
      <c r="AD224" s="34"/>
      <c r="AE224" s="34"/>
      <c r="AT224" s="17" t="s">
        <v>127</v>
      </c>
      <c r="AU224" s="17" t="s">
        <v>83</v>
      </c>
    </row>
    <row r="225" spans="1:65" s="15" customFormat="1" ht="11.25">
      <c r="B225" s="239"/>
      <c r="C225" s="240"/>
      <c r="D225" s="199" t="s">
        <v>128</v>
      </c>
      <c r="E225" s="241" t="s">
        <v>1</v>
      </c>
      <c r="F225" s="242" t="s">
        <v>753</v>
      </c>
      <c r="G225" s="240"/>
      <c r="H225" s="241" t="s">
        <v>1</v>
      </c>
      <c r="I225" s="243"/>
      <c r="J225" s="240"/>
      <c r="K225" s="240"/>
      <c r="L225" s="244"/>
      <c r="M225" s="245"/>
      <c r="N225" s="246"/>
      <c r="O225" s="246"/>
      <c r="P225" s="246"/>
      <c r="Q225" s="246"/>
      <c r="R225" s="246"/>
      <c r="S225" s="246"/>
      <c r="T225" s="247"/>
      <c r="AT225" s="248" t="s">
        <v>128</v>
      </c>
      <c r="AU225" s="248" t="s">
        <v>83</v>
      </c>
      <c r="AV225" s="15" t="s">
        <v>81</v>
      </c>
      <c r="AW225" s="15" t="s">
        <v>30</v>
      </c>
      <c r="AX225" s="15" t="s">
        <v>73</v>
      </c>
      <c r="AY225" s="248" t="s">
        <v>120</v>
      </c>
    </row>
    <row r="226" spans="1:65" s="13" customFormat="1" ht="11.25">
      <c r="B226" s="204"/>
      <c r="C226" s="205"/>
      <c r="D226" s="199" t="s">
        <v>128</v>
      </c>
      <c r="E226" s="206" t="s">
        <v>1</v>
      </c>
      <c r="F226" s="207" t="s">
        <v>803</v>
      </c>
      <c r="G226" s="205"/>
      <c r="H226" s="208">
        <v>16</v>
      </c>
      <c r="I226" s="209"/>
      <c r="J226" s="205"/>
      <c r="K226" s="205"/>
      <c r="L226" s="210"/>
      <c r="M226" s="211"/>
      <c r="N226" s="212"/>
      <c r="O226" s="212"/>
      <c r="P226" s="212"/>
      <c r="Q226" s="212"/>
      <c r="R226" s="212"/>
      <c r="S226" s="212"/>
      <c r="T226" s="213"/>
      <c r="AT226" s="214" t="s">
        <v>128</v>
      </c>
      <c r="AU226" s="214" t="s">
        <v>83</v>
      </c>
      <c r="AV226" s="13" t="s">
        <v>83</v>
      </c>
      <c r="AW226" s="13" t="s">
        <v>30</v>
      </c>
      <c r="AX226" s="13" t="s">
        <v>81</v>
      </c>
      <c r="AY226" s="214" t="s">
        <v>120</v>
      </c>
    </row>
    <row r="227" spans="1:65" s="2" customFormat="1" ht="14.45" customHeight="1">
      <c r="A227" s="34"/>
      <c r="B227" s="35"/>
      <c r="C227" s="228" t="s">
        <v>189</v>
      </c>
      <c r="D227" s="228" t="s">
        <v>159</v>
      </c>
      <c r="E227" s="229" t="s">
        <v>804</v>
      </c>
      <c r="F227" s="230" t="s">
        <v>805</v>
      </c>
      <c r="G227" s="231" t="s">
        <v>162</v>
      </c>
      <c r="H227" s="232">
        <v>16</v>
      </c>
      <c r="I227" s="233"/>
      <c r="J227" s="234">
        <f>ROUND(I227*H227,2)</f>
        <v>0</v>
      </c>
      <c r="K227" s="235"/>
      <c r="L227" s="236"/>
      <c r="M227" s="237" t="s">
        <v>1</v>
      </c>
      <c r="N227" s="238" t="s">
        <v>38</v>
      </c>
      <c r="O227" s="71"/>
      <c r="P227" s="195">
        <f>O227*H227</f>
        <v>0</v>
      </c>
      <c r="Q227" s="195">
        <v>7.4200000000000004E-3</v>
      </c>
      <c r="R227" s="195">
        <f>Q227*H227</f>
        <v>0.11872000000000001</v>
      </c>
      <c r="S227" s="195">
        <v>0</v>
      </c>
      <c r="T227" s="196">
        <f>S227*H227</f>
        <v>0</v>
      </c>
      <c r="U227" s="34"/>
      <c r="V227" s="34"/>
      <c r="W227" s="34"/>
      <c r="X227" s="34"/>
      <c r="Y227" s="34"/>
      <c r="Z227" s="34"/>
      <c r="AA227" s="34"/>
      <c r="AB227" s="34"/>
      <c r="AC227" s="34"/>
      <c r="AD227" s="34"/>
      <c r="AE227" s="34"/>
      <c r="AR227" s="197" t="s">
        <v>158</v>
      </c>
      <c r="AT227" s="197" t="s">
        <v>159</v>
      </c>
      <c r="AU227" s="197" t="s">
        <v>83</v>
      </c>
      <c r="AY227" s="17" t="s">
        <v>120</v>
      </c>
      <c r="BE227" s="198">
        <f>IF(N227="základní",J227,0)</f>
        <v>0</v>
      </c>
      <c r="BF227" s="198">
        <f>IF(N227="snížená",J227,0)</f>
        <v>0</v>
      </c>
      <c r="BG227" s="198">
        <f>IF(N227="zákl. přenesená",J227,0)</f>
        <v>0</v>
      </c>
      <c r="BH227" s="198">
        <f>IF(N227="sníž. přenesená",J227,0)</f>
        <v>0</v>
      </c>
      <c r="BI227" s="198">
        <f>IF(N227="nulová",J227,0)</f>
        <v>0</v>
      </c>
      <c r="BJ227" s="17" t="s">
        <v>81</v>
      </c>
      <c r="BK227" s="198">
        <f>ROUND(I227*H227,2)</f>
        <v>0</v>
      </c>
      <c r="BL227" s="17" t="s">
        <v>125</v>
      </c>
      <c r="BM227" s="197" t="s">
        <v>806</v>
      </c>
    </row>
    <row r="228" spans="1:65" s="2" customFormat="1" ht="11.25">
      <c r="A228" s="34"/>
      <c r="B228" s="35"/>
      <c r="C228" s="36"/>
      <c r="D228" s="199" t="s">
        <v>127</v>
      </c>
      <c r="E228" s="36"/>
      <c r="F228" s="200" t="s">
        <v>805</v>
      </c>
      <c r="G228" s="36"/>
      <c r="H228" s="36"/>
      <c r="I228" s="201"/>
      <c r="J228" s="36"/>
      <c r="K228" s="36"/>
      <c r="L228" s="39"/>
      <c r="M228" s="202"/>
      <c r="N228" s="203"/>
      <c r="O228" s="71"/>
      <c r="P228" s="71"/>
      <c r="Q228" s="71"/>
      <c r="R228" s="71"/>
      <c r="S228" s="71"/>
      <c r="T228" s="72"/>
      <c r="U228" s="34"/>
      <c r="V228" s="34"/>
      <c r="W228" s="34"/>
      <c r="X228" s="34"/>
      <c r="Y228" s="34"/>
      <c r="Z228" s="34"/>
      <c r="AA228" s="34"/>
      <c r="AB228" s="34"/>
      <c r="AC228" s="34"/>
      <c r="AD228" s="34"/>
      <c r="AE228" s="34"/>
      <c r="AT228" s="17" t="s">
        <v>127</v>
      </c>
      <c r="AU228" s="17" t="s">
        <v>83</v>
      </c>
    </row>
    <row r="229" spans="1:65" s="13" customFormat="1" ht="11.25">
      <c r="B229" s="204"/>
      <c r="C229" s="205"/>
      <c r="D229" s="199" t="s">
        <v>128</v>
      </c>
      <c r="E229" s="206" t="s">
        <v>1</v>
      </c>
      <c r="F229" s="207" t="s">
        <v>189</v>
      </c>
      <c r="G229" s="205"/>
      <c r="H229" s="208">
        <v>16</v>
      </c>
      <c r="I229" s="209"/>
      <c r="J229" s="205"/>
      <c r="K229" s="205"/>
      <c r="L229" s="210"/>
      <c r="M229" s="211"/>
      <c r="N229" s="212"/>
      <c r="O229" s="212"/>
      <c r="P229" s="212"/>
      <c r="Q229" s="212"/>
      <c r="R229" s="212"/>
      <c r="S229" s="212"/>
      <c r="T229" s="213"/>
      <c r="AT229" s="214" t="s">
        <v>128</v>
      </c>
      <c r="AU229" s="214" t="s">
        <v>83</v>
      </c>
      <c r="AV229" s="13" t="s">
        <v>83</v>
      </c>
      <c r="AW229" s="13" t="s">
        <v>30</v>
      </c>
      <c r="AX229" s="13" t="s">
        <v>81</v>
      </c>
      <c r="AY229" s="214" t="s">
        <v>120</v>
      </c>
    </row>
    <row r="230" spans="1:65" s="2" customFormat="1" ht="14.45" customHeight="1">
      <c r="A230" s="34"/>
      <c r="B230" s="35"/>
      <c r="C230" s="228" t="s">
        <v>195</v>
      </c>
      <c r="D230" s="228" t="s">
        <v>159</v>
      </c>
      <c r="E230" s="229" t="s">
        <v>807</v>
      </c>
      <c r="F230" s="230" t="s">
        <v>808</v>
      </c>
      <c r="G230" s="231" t="s">
        <v>192</v>
      </c>
      <c r="H230" s="232">
        <v>52.2</v>
      </c>
      <c r="I230" s="233"/>
      <c r="J230" s="234">
        <f>ROUND(I230*H230,2)</f>
        <v>0</v>
      </c>
      <c r="K230" s="235"/>
      <c r="L230" s="236"/>
      <c r="M230" s="237" t="s">
        <v>1</v>
      </c>
      <c r="N230" s="238" t="s">
        <v>38</v>
      </c>
      <c r="O230" s="71"/>
      <c r="P230" s="195">
        <f>O230*H230</f>
        <v>0</v>
      </c>
      <c r="Q230" s="195">
        <v>1E-3</v>
      </c>
      <c r="R230" s="195">
        <f>Q230*H230</f>
        <v>5.2200000000000003E-2</v>
      </c>
      <c r="S230" s="195">
        <v>0</v>
      </c>
      <c r="T230" s="196">
        <f>S230*H230</f>
        <v>0</v>
      </c>
      <c r="U230" s="34"/>
      <c r="V230" s="34"/>
      <c r="W230" s="34"/>
      <c r="X230" s="34"/>
      <c r="Y230" s="34"/>
      <c r="Z230" s="34"/>
      <c r="AA230" s="34"/>
      <c r="AB230" s="34"/>
      <c r="AC230" s="34"/>
      <c r="AD230" s="34"/>
      <c r="AE230" s="34"/>
      <c r="AR230" s="197" t="s">
        <v>158</v>
      </c>
      <c r="AT230" s="197" t="s">
        <v>159</v>
      </c>
      <c r="AU230" s="197" t="s">
        <v>83</v>
      </c>
      <c r="AY230" s="17" t="s">
        <v>120</v>
      </c>
      <c r="BE230" s="198">
        <f>IF(N230="základní",J230,0)</f>
        <v>0</v>
      </c>
      <c r="BF230" s="198">
        <f>IF(N230="snížená",J230,0)</f>
        <v>0</v>
      </c>
      <c r="BG230" s="198">
        <f>IF(N230="zákl. přenesená",J230,0)</f>
        <v>0</v>
      </c>
      <c r="BH230" s="198">
        <f>IF(N230="sníž. přenesená",J230,0)</f>
        <v>0</v>
      </c>
      <c r="BI230" s="198">
        <f>IF(N230="nulová",J230,0)</f>
        <v>0</v>
      </c>
      <c r="BJ230" s="17" t="s">
        <v>81</v>
      </c>
      <c r="BK230" s="198">
        <f>ROUND(I230*H230,2)</f>
        <v>0</v>
      </c>
      <c r="BL230" s="17" t="s">
        <v>125</v>
      </c>
      <c r="BM230" s="197" t="s">
        <v>809</v>
      </c>
    </row>
    <row r="231" spans="1:65" s="2" customFormat="1" ht="11.25">
      <c r="A231" s="34"/>
      <c r="B231" s="35"/>
      <c r="C231" s="36"/>
      <c r="D231" s="199" t="s">
        <v>127</v>
      </c>
      <c r="E231" s="36"/>
      <c r="F231" s="200" t="s">
        <v>808</v>
      </c>
      <c r="G231" s="36"/>
      <c r="H231" s="36"/>
      <c r="I231" s="201"/>
      <c r="J231" s="36"/>
      <c r="K231" s="36"/>
      <c r="L231" s="39"/>
      <c r="M231" s="202"/>
      <c r="N231" s="203"/>
      <c r="O231" s="71"/>
      <c r="P231" s="71"/>
      <c r="Q231" s="71"/>
      <c r="R231" s="71"/>
      <c r="S231" s="71"/>
      <c r="T231" s="72"/>
      <c r="U231" s="34"/>
      <c r="V231" s="34"/>
      <c r="W231" s="34"/>
      <c r="X231" s="34"/>
      <c r="Y231" s="34"/>
      <c r="Z231" s="34"/>
      <c r="AA231" s="34"/>
      <c r="AB231" s="34"/>
      <c r="AC231" s="34"/>
      <c r="AD231" s="34"/>
      <c r="AE231" s="34"/>
      <c r="AT231" s="17" t="s">
        <v>127</v>
      </c>
      <c r="AU231" s="17" t="s">
        <v>83</v>
      </c>
    </row>
    <row r="232" spans="1:65" s="13" customFormat="1" ht="11.25">
      <c r="B232" s="204"/>
      <c r="C232" s="205"/>
      <c r="D232" s="199" t="s">
        <v>128</v>
      </c>
      <c r="E232" s="206" t="s">
        <v>1</v>
      </c>
      <c r="F232" s="207" t="s">
        <v>810</v>
      </c>
      <c r="G232" s="205"/>
      <c r="H232" s="208">
        <v>52.2</v>
      </c>
      <c r="I232" s="209"/>
      <c r="J232" s="205"/>
      <c r="K232" s="205"/>
      <c r="L232" s="210"/>
      <c r="M232" s="211"/>
      <c r="N232" s="212"/>
      <c r="O232" s="212"/>
      <c r="P232" s="212"/>
      <c r="Q232" s="212"/>
      <c r="R232" s="212"/>
      <c r="S232" s="212"/>
      <c r="T232" s="213"/>
      <c r="AT232" s="214" t="s">
        <v>128</v>
      </c>
      <c r="AU232" s="214" t="s">
        <v>83</v>
      </c>
      <c r="AV232" s="13" t="s">
        <v>83</v>
      </c>
      <c r="AW232" s="13" t="s">
        <v>30</v>
      </c>
      <c r="AX232" s="13" t="s">
        <v>81</v>
      </c>
      <c r="AY232" s="214" t="s">
        <v>120</v>
      </c>
    </row>
    <row r="233" spans="1:65" s="2" customFormat="1" ht="14.45" customHeight="1">
      <c r="A233" s="34"/>
      <c r="B233" s="35"/>
      <c r="C233" s="228" t="s">
        <v>200</v>
      </c>
      <c r="D233" s="228" t="s">
        <v>159</v>
      </c>
      <c r="E233" s="229" t="s">
        <v>811</v>
      </c>
      <c r="F233" s="230" t="s">
        <v>812</v>
      </c>
      <c r="G233" s="231" t="s">
        <v>280</v>
      </c>
      <c r="H233" s="232">
        <v>34.719000000000001</v>
      </c>
      <c r="I233" s="233"/>
      <c r="J233" s="234">
        <f>ROUND(I233*H233,2)</f>
        <v>0</v>
      </c>
      <c r="K233" s="235"/>
      <c r="L233" s="236"/>
      <c r="M233" s="237" t="s">
        <v>1</v>
      </c>
      <c r="N233" s="238" t="s">
        <v>38</v>
      </c>
      <c r="O233" s="71"/>
      <c r="P233" s="195">
        <f>O233*H233</f>
        <v>0</v>
      </c>
      <c r="Q233" s="195">
        <v>0.95499999999999996</v>
      </c>
      <c r="R233" s="195">
        <f>Q233*H233</f>
        <v>33.156644999999997</v>
      </c>
      <c r="S233" s="195">
        <v>0</v>
      </c>
      <c r="T233" s="196">
        <f>S233*H233</f>
        <v>0</v>
      </c>
      <c r="U233" s="34"/>
      <c r="V233" s="34"/>
      <c r="W233" s="34"/>
      <c r="X233" s="34"/>
      <c r="Y233" s="34"/>
      <c r="Z233" s="34"/>
      <c r="AA233" s="34"/>
      <c r="AB233" s="34"/>
      <c r="AC233" s="34"/>
      <c r="AD233" s="34"/>
      <c r="AE233" s="34"/>
      <c r="AR233" s="197" t="s">
        <v>158</v>
      </c>
      <c r="AT233" s="197" t="s">
        <v>159</v>
      </c>
      <c r="AU233" s="197" t="s">
        <v>83</v>
      </c>
      <c r="AY233" s="17" t="s">
        <v>120</v>
      </c>
      <c r="BE233" s="198">
        <f>IF(N233="základní",J233,0)</f>
        <v>0</v>
      </c>
      <c r="BF233" s="198">
        <f>IF(N233="snížená",J233,0)</f>
        <v>0</v>
      </c>
      <c r="BG233" s="198">
        <f>IF(N233="zákl. přenesená",J233,0)</f>
        <v>0</v>
      </c>
      <c r="BH233" s="198">
        <f>IF(N233="sníž. přenesená",J233,0)</f>
        <v>0</v>
      </c>
      <c r="BI233" s="198">
        <f>IF(N233="nulová",J233,0)</f>
        <v>0</v>
      </c>
      <c r="BJ233" s="17" t="s">
        <v>81</v>
      </c>
      <c r="BK233" s="198">
        <f>ROUND(I233*H233,2)</f>
        <v>0</v>
      </c>
      <c r="BL233" s="17" t="s">
        <v>125</v>
      </c>
      <c r="BM233" s="197" t="s">
        <v>813</v>
      </c>
    </row>
    <row r="234" spans="1:65" s="2" customFormat="1" ht="11.25">
      <c r="A234" s="34"/>
      <c r="B234" s="35"/>
      <c r="C234" s="36"/>
      <c r="D234" s="199" t="s">
        <v>127</v>
      </c>
      <c r="E234" s="36"/>
      <c r="F234" s="200" t="s">
        <v>812</v>
      </c>
      <c r="G234" s="36"/>
      <c r="H234" s="36"/>
      <c r="I234" s="201"/>
      <c r="J234" s="36"/>
      <c r="K234" s="36"/>
      <c r="L234" s="39"/>
      <c r="M234" s="202"/>
      <c r="N234" s="203"/>
      <c r="O234" s="71"/>
      <c r="P234" s="71"/>
      <c r="Q234" s="71"/>
      <c r="R234" s="71"/>
      <c r="S234" s="71"/>
      <c r="T234" s="72"/>
      <c r="U234" s="34"/>
      <c r="V234" s="34"/>
      <c r="W234" s="34"/>
      <c r="X234" s="34"/>
      <c r="Y234" s="34"/>
      <c r="Z234" s="34"/>
      <c r="AA234" s="34"/>
      <c r="AB234" s="34"/>
      <c r="AC234" s="34"/>
      <c r="AD234" s="34"/>
      <c r="AE234" s="34"/>
      <c r="AT234" s="17" t="s">
        <v>127</v>
      </c>
      <c r="AU234" s="17" t="s">
        <v>83</v>
      </c>
    </row>
    <row r="235" spans="1:65" s="13" customFormat="1" ht="11.25">
      <c r="B235" s="204"/>
      <c r="C235" s="205"/>
      <c r="D235" s="199" t="s">
        <v>128</v>
      </c>
      <c r="E235" s="206" t="s">
        <v>1</v>
      </c>
      <c r="F235" s="207" t="s">
        <v>814</v>
      </c>
      <c r="G235" s="205"/>
      <c r="H235" s="208">
        <v>34.719000000000001</v>
      </c>
      <c r="I235" s="209"/>
      <c r="J235" s="205"/>
      <c r="K235" s="205"/>
      <c r="L235" s="210"/>
      <c r="M235" s="211"/>
      <c r="N235" s="212"/>
      <c r="O235" s="212"/>
      <c r="P235" s="212"/>
      <c r="Q235" s="212"/>
      <c r="R235" s="212"/>
      <c r="S235" s="212"/>
      <c r="T235" s="213"/>
      <c r="AT235" s="214" t="s">
        <v>128</v>
      </c>
      <c r="AU235" s="214" t="s">
        <v>83</v>
      </c>
      <c r="AV235" s="13" t="s">
        <v>83</v>
      </c>
      <c r="AW235" s="13" t="s">
        <v>30</v>
      </c>
      <c r="AX235" s="13" t="s">
        <v>81</v>
      </c>
      <c r="AY235" s="214" t="s">
        <v>120</v>
      </c>
    </row>
    <row r="236" spans="1:65" s="2" customFormat="1" ht="24.2" customHeight="1">
      <c r="A236" s="34"/>
      <c r="B236" s="35"/>
      <c r="C236" s="228" t="s">
        <v>205</v>
      </c>
      <c r="D236" s="228" t="s">
        <v>159</v>
      </c>
      <c r="E236" s="229" t="s">
        <v>815</v>
      </c>
      <c r="F236" s="230" t="s">
        <v>816</v>
      </c>
      <c r="G236" s="231" t="s">
        <v>162</v>
      </c>
      <c r="H236" s="232">
        <v>103</v>
      </c>
      <c r="I236" s="233"/>
      <c r="J236" s="234">
        <f>ROUND(I236*H236,2)</f>
        <v>0</v>
      </c>
      <c r="K236" s="235"/>
      <c r="L236" s="236"/>
      <c r="M236" s="237" t="s">
        <v>1</v>
      </c>
      <c r="N236" s="238" t="s">
        <v>38</v>
      </c>
      <c r="O236" s="71"/>
      <c r="P236" s="195">
        <f>O236*H236</f>
        <v>0</v>
      </c>
      <c r="Q236" s="195">
        <v>0.10299999999999999</v>
      </c>
      <c r="R236" s="195">
        <f>Q236*H236</f>
        <v>10.609</v>
      </c>
      <c r="S236" s="195">
        <v>0</v>
      </c>
      <c r="T236" s="196">
        <f>S236*H236</f>
        <v>0</v>
      </c>
      <c r="U236" s="34"/>
      <c r="V236" s="34"/>
      <c r="W236" s="34"/>
      <c r="X236" s="34"/>
      <c r="Y236" s="34"/>
      <c r="Z236" s="34"/>
      <c r="AA236" s="34"/>
      <c r="AB236" s="34"/>
      <c r="AC236" s="34"/>
      <c r="AD236" s="34"/>
      <c r="AE236" s="34"/>
      <c r="AR236" s="197" t="s">
        <v>158</v>
      </c>
      <c r="AT236" s="197" t="s">
        <v>159</v>
      </c>
      <c r="AU236" s="197" t="s">
        <v>83</v>
      </c>
      <c r="AY236" s="17" t="s">
        <v>120</v>
      </c>
      <c r="BE236" s="198">
        <f>IF(N236="základní",J236,0)</f>
        <v>0</v>
      </c>
      <c r="BF236" s="198">
        <f>IF(N236="snížená",J236,0)</f>
        <v>0</v>
      </c>
      <c r="BG236" s="198">
        <f>IF(N236="zákl. přenesená",J236,0)</f>
        <v>0</v>
      </c>
      <c r="BH236" s="198">
        <f>IF(N236="sníž. přenesená",J236,0)</f>
        <v>0</v>
      </c>
      <c r="BI236" s="198">
        <f>IF(N236="nulová",J236,0)</f>
        <v>0</v>
      </c>
      <c r="BJ236" s="17" t="s">
        <v>81</v>
      </c>
      <c r="BK236" s="198">
        <f>ROUND(I236*H236,2)</f>
        <v>0</v>
      </c>
      <c r="BL236" s="17" t="s">
        <v>125</v>
      </c>
      <c r="BM236" s="197" t="s">
        <v>817</v>
      </c>
    </row>
    <row r="237" spans="1:65" s="2" customFormat="1" ht="11.25">
      <c r="A237" s="34"/>
      <c r="B237" s="35"/>
      <c r="C237" s="36"/>
      <c r="D237" s="199" t="s">
        <v>127</v>
      </c>
      <c r="E237" s="36"/>
      <c r="F237" s="200" t="s">
        <v>816</v>
      </c>
      <c r="G237" s="36"/>
      <c r="H237" s="36"/>
      <c r="I237" s="201"/>
      <c r="J237" s="36"/>
      <c r="K237" s="36"/>
      <c r="L237" s="39"/>
      <c r="M237" s="202"/>
      <c r="N237" s="203"/>
      <c r="O237" s="71"/>
      <c r="P237" s="71"/>
      <c r="Q237" s="71"/>
      <c r="R237" s="71"/>
      <c r="S237" s="71"/>
      <c r="T237" s="72"/>
      <c r="U237" s="34"/>
      <c r="V237" s="34"/>
      <c r="W237" s="34"/>
      <c r="X237" s="34"/>
      <c r="Y237" s="34"/>
      <c r="Z237" s="34"/>
      <c r="AA237" s="34"/>
      <c r="AB237" s="34"/>
      <c r="AC237" s="34"/>
      <c r="AD237" s="34"/>
      <c r="AE237" s="34"/>
      <c r="AT237" s="17" t="s">
        <v>127</v>
      </c>
      <c r="AU237" s="17" t="s">
        <v>83</v>
      </c>
    </row>
    <row r="238" spans="1:65" s="13" customFormat="1" ht="11.25">
      <c r="B238" s="204"/>
      <c r="C238" s="205"/>
      <c r="D238" s="199" t="s">
        <v>128</v>
      </c>
      <c r="E238" s="206" t="s">
        <v>1</v>
      </c>
      <c r="F238" s="207" t="s">
        <v>596</v>
      </c>
      <c r="G238" s="205"/>
      <c r="H238" s="208">
        <v>103</v>
      </c>
      <c r="I238" s="209"/>
      <c r="J238" s="205"/>
      <c r="K238" s="205"/>
      <c r="L238" s="210"/>
      <c r="M238" s="211"/>
      <c r="N238" s="212"/>
      <c r="O238" s="212"/>
      <c r="P238" s="212"/>
      <c r="Q238" s="212"/>
      <c r="R238" s="212"/>
      <c r="S238" s="212"/>
      <c r="T238" s="213"/>
      <c r="AT238" s="214" t="s">
        <v>128</v>
      </c>
      <c r="AU238" s="214" t="s">
        <v>83</v>
      </c>
      <c r="AV238" s="13" t="s">
        <v>83</v>
      </c>
      <c r="AW238" s="13" t="s">
        <v>30</v>
      </c>
      <c r="AX238" s="13" t="s">
        <v>81</v>
      </c>
      <c r="AY238" s="214" t="s">
        <v>120</v>
      </c>
    </row>
    <row r="239" spans="1:65" s="2" customFormat="1" ht="24.2" customHeight="1">
      <c r="A239" s="34"/>
      <c r="B239" s="35"/>
      <c r="C239" s="228" t="s">
        <v>211</v>
      </c>
      <c r="D239" s="228" t="s">
        <v>159</v>
      </c>
      <c r="E239" s="229" t="s">
        <v>413</v>
      </c>
      <c r="F239" s="230" t="s">
        <v>414</v>
      </c>
      <c r="G239" s="231" t="s">
        <v>162</v>
      </c>
      <c r="H239" s="232">
        <v>1350</v>
      </c>
      <c r="I239" s="233"/>
      <c r="J239" s="234">
        <f>ROUND(I239*H239,2)</f>
        <v>0</v>
      </c>
      <c r="K239" s="235"/>
      <c r="L239" s="236"/>
      <c r="M239" s="237" t="s">
        <v>1</v>
      </c>
      <c r="N239" s="238" t="s">
        <v>38</v>
      </c>
      <c r="O239" s="71"/>
      <c r="P239" s="195">
        <f>O239*H239</f>
        <v>0</v>
      </c>
      <c r="Q239" s="195">
        <v>1.23E-3</v>
      </c>
      <c r="R239" s="195">
        <f>Q239*H239</f>
        <v>1.6604999999999999</v>
      </c>
      <c r="S239" s="195">
        <v>0</v>
      </c>
      <c r="T239" s="196">
        <f>S239*H239</f>
        <v>0</v>
      </c>
      <c r="U239" s="34"/>
      <c r="V239" s="34"/>
      <c r="W239" s="34"/>
      <c r="X239" s="34"/>
      <c r="Y239" s="34"/>
      <c r="Z239" s="34"/>
      <c r="AA239" s="34"/>
      <c r="AB239" s="34"/>
      <c r="AC239" s="34"/>
      <c r="AD239" s="34"/>
      <c r="AE239" s="34"/>
      <c r="AR239" s="197" t="s">
        <v>158</v>
      </c>
      <c r="AT239" s="197" t="s">
        <v>159</v>
      </c>
      <c r="AU239" s="197" t="s">
        <v>83</v>
      </c>
      <c r="AY239" s="17" t="s">
        <v>120</v>
      </c>
      <c r="BE239" s="198">
        <f>IF(N239="základní",J239,0)</f>
        <v>0</v>
      </c>
      <c r="BF239" s="198">
        <f>IF(N239="snížená",J239,0)</f>
        <v>0</v>
      </c>
      <c r="BG239" s="198">
        <f>IF(N239="zákl. přenesená",J239,0)</f>
        <v>0</v>
      </c>
      <c r="BH239" s="198">
        <f>IF(N239="sníž. přenesená",J239,0)</f>
        <v>0</v>
      </c>
      <c r="BI239" s="198">
        <f>IF(N239="nulová",J239,0)</f>
        <v>0</v>
      </c>
      <c r="BJ239" s="17" t="s">
        <v>81</v>
      </c>
      <c r="BK239" s="198">
        <f>ROUND(I239*H239,2)</f>
        <v>0</v>
      </c>
      <c r="BL239" s="17" t="s">
        <v>125</v>
      </c>
      <c r="BM239" s="197" t="s">
        <v>818</v>
      </c>
    </row>
    <row r="240" spans="1:65" s="2" customFormat="1" ht="19.5">
      <c r="A240" s="34"/>
      <c r="B240" s="35"/>
      <c r="C240" s="36"/>
      <c r="D240" s="199" t="s">
        <v>127</v>
      </c>
      <c r="E240" s="36"/>
      <c r="F240" s="200" t="s">
        <v>414</v>
      </c>
      <c r="G240" s="36"/>
      <c r="H240" s="36"/>
      <c r="I240" s="201"/>
      <c r="J240" s="36"/>
      <c r="K240" s="36"/>
      <c r="L240" s="39"/>
      <c r="M240" s="202"/>
      <c r="N240" s="203"/>
      <c r="O240" s="71"/>
      <c r="P240" s="71"/>
      <c r="Q240" s="71"/>
      <c r="R240" s="71"/>
      <c r="S240" s="71"/>
      <c r="T240" s="72"/>
      <c r="U240" s="34"/>
      <c r="V240" s="34"/>
      <c r="W240" s="34"/>
      <c r="X240" s="34"/>
      <c r="Y240" s="34"/>
      <c r="Z240" s="34"/>
      <c r="AA240" s="34"/>
      <c r="AB240" s="34"/>
      <c r="AC240" s="34"/>
      <c r="AD240" s="34"/>
      <c r="AE240" s="34"/>
      <c r="AT240" s="17" t="s">
        <v>127</v>
      </c>
      <c r="AU240" s="17" t="s">
        <v>83</v>
      </c>
    </row>
    <row r="241" spans="1:65" s="15" customFormat="1" ht="11.25">
      <c r="B241" s="239"/>
      <c r="C241" s="240"/>
      <c r="D241" s="199" t="s">
        <v>128</v>
      </c>
      <c r="E241" s="241" t="s">
        <v>1</v>
      </c>
      <c r="F241" s="242" t="s">
        <v>819</v>
      </c>
      <c r="G241" s="240"/>
      <c r="H241" s="241" t="s">
        <v>1</v>
      </c>
      <c r="I241" s="243"/>
      <c r="J241" s="240"/>
      <c r="K241" s="240"/>
      <c r="L241" s="244"/>
      <c r="M241" s="245"/>
      <c r="N241" s="246"/>
      <c r="O241" s="246"/>
      <c r="P241" s="246"/>
      <c r="Q241" s="246"/>
      <c r="R241" s="246"/>
      <c r="S241" s="246"/>
      <c r="T241" s="247"/>
      <c r="AT241" s="248" t="s">
        <v>128</v>
      </c>
      <c r="AU241" s="248" t="s">
        <v>83</v>
      </c>
      <c r="AV241" s="15" t="s">
        <v>81</v>
      </c>
      <c r="AW241" s="15" t="s">
        <v>30</v>
      </c>
      <c r="AX241" s="15" t="s">
        <v>73</v>
      </c>
      <c r="AY241" s="248" t="s">
        <v>120</v>
      </c>
    </row>
    <row r="242" spans="1:65" s="13" customFormat="1" ht="11.25">
      <c r="B242" s="204"/>
      <c r="C242" s="205"/>
      <c r="D242" s="199" t="s">
        <v>128</v>
      </c>
      <c r="E242" s="206" t="s">
        <v>1</v>
      </c>
      <c r="F242" s="207" t="s">
        <v>820</v>
      </c>
      <c r="G242" s="205"/>
      <c r="H242" s="208">
        <v>872</v>
      </c>
      <c r="I242" s="209"/>
      <c r="J242" s="205"/>
      <c r="K242" s="205"/>
      <c r="L242" s="210"/>
      <c r="M242" s="211"/>
      <c r="N242" s="212"/>
      <c r="O242" s="212"/>
      <c r="P242" s="212"/>
      <c r="Q242" s="212"/>
      <c r="R242" s="212"/>
      <c r="S242" s="212"/>
      <c r="T242" s="213"/>
      <c r="AT242" s="214" t="s">
        <v>128</v>
      </c>
      <c r="AU242" s="214" t="s">
        <v>83</v>
      </c>
      <c r="AV242" s="13" t="s">
        <v>83</v>
      </c>
      <c r="AW242" s="13" t="s">
        <v>30</v>
      </c>
      <c r="AX242" s="13" t="s">
        <v>73</v>
      </c>
      <c r="AY242" s="214" t="s">
        <v>120</v>
      </c>
    </row>
    <row r="243" spans="1:65" s="15" customFormat="1" ht="11.25">
      <c r="B243" s="239"/>
      <c r="C243" s="240"/>
      <c r="D243" s="199" t="s">
        <v>128</v>
      </c>
      <c r="E243" s="241" t="s">
        <v>1</v>
      </c>
      <c r="F243" s="242" t="s">
        <v>821</v>
      </c>
      <c r="G243" s="240"/>
      <c r="H243" s="241" t="s">
        <v>1</v>
      </c>
      <c r="I243" s="243"/>
      <c r="J243" s="240"/>
      <c r="K243" s="240"/>
      <c r="L243" s="244"/>
      <c r="M243" s="245"/>
      <c r="N243" s="246"/>
      <c r="O243" s="246"/>
      <c r="P243" s="246"/>
      <c r="Q243" s="246"/>
      <c r="R243" s="246"/>
      <c r="S243" s="246"/>
      <c r="T243" s="247"/>
      <c r="AT243" s="248" t="s">
        <v>128</v>
      </c>
      <c r="AU243" s="248" t="s">
        <v>83</v>
      </c>
      <c r="AV243" s="15" t="s">
        <v>81</v>
      </c>
      <c r="AW243" s="15" t="s">
        <v>30</v>
      </c>
      <c r="AX243" s="15" t="s">
        <v>73</v>
      </c>
      <c r="AY243" s="248" t="s">
        <v>120</v>
      </c>
    </row>
    <row r="244" spans="1:65" s="13" customFormat="1" ht="11.25">
      <c r="B244" s="204"/>
      <c r="C244" s="205"/>
      <c r="D244" s="199" t="s">
        <v>128</v>
      </c>
      <c r="E244" s="206" t="s">
        <v>1</v>
      </c>
      <c r="F244" s="207" t="s">
        <v>822</v>
      </c>
      <c r="G244" s="205"/>
      <c r="H244" s="208">
        <v>358</v>
      </c>
      <c r="I244" s="209"/>
      <c r="J244" s="205"/>
      <c r="K244" s="205"/>
      <c r="L244" s="210"/>
      <c r="M244" s="211"/>
      <c r="N244" s="212"/>
      <c r="O244" s="212"/>
      <c r="P244" s="212"/>
      <c r="Q244" s="212"/>
      <c r="R244" s="212"/>
      <c r="S244" s="212"/>
      <c r="T244" s="213"/>
      <c r="AT244" s="214" t="s">
        <v>128</v>
      </c>
      <c r="AU244" s="214" t="s">
        <v>83</v>
      </c>
      <c r="AV244" s="13" t="s">
        <v>83</v>
      </c>
      <c r="AW244" s="13" t="s">
        <v>30</v>
      </c>
      <c r="AX244" s="13" t="s">
        <v>73</v>
      </c>
      <c r="AY244" s="214" t="s">
        <v>120</v>
      </c>
    </row>
    <row r="245" spans="1:65" s="15" customFormat="1" ht="11.25">
      <c r="B245" s="239"/>
      <c r="C245" s="240"/>
      <c r="D245" s="199" t="s">
        <v>128</v>
      </c>
      <c r="E245" s="241" t="s">
        <v>1</v>
      </c>
      <c r="F245" s="242" t="s">
        <v>823</v>
      </c>
      <c r="G245" s="240"/>
      <c r="H245" s="241" t="s">
        <v>1</v>
      </c>
      <c r="I245" s="243"/>
      <c r="J245" s="240"/>
      <c r="K245" s="240"/>
      <c r="L245" s="244"/>
      <c r="M245" s="245"/>
      <c r="N245" s="246"/>
      <c r="O245" s="246"/>
      <c r="P245" s="246"/>
      <c r="Q245" s="246"/>
      <c r="R245" s="246"/>
      <c r="S245" s="246"/>
      <c r="T245" s="247"/>
      <c r="AT245" s="248" t="s">
        <v>128</v>
      </c>
      <c r="AU245" s="248" t="s">
        <v>83</v>
      </c>
      <c r="AV245" s="15" t="s">
        <v>81</v>
      </c>
      <c r="AW245" s="15" t="s">
        <v>30</v>
      </c>
      <c r="AX245" s="15" t="s">
        <v>73</v>
      </c>
      <c r="AY245" s="248" t="s">
        <v>120</v>
      </c>
    </row>
    <row r="246" spans="1:65" s="13" customFormat="1" ht="11.25">
      <c r="B246" s="204"/>
      <c r="C246" s="205"/>
      <c r="D246" s="199" t="s">
        <v>128</v>
      </c>
      <c r="E246" s="206" t="s">
        <v>1</v>
      </c>
      <c r="F246" s="207" t="s">
        <v>824</v>
      </c>
      <c r="G246" s="205"/>
      <c r="H246" s="208">
        <v>120</v>
      </c>
      <c r="I246" s="209"/>
      <c r="J246" s="205"/>
      <c r="K246" s="205"/>
      <c r="L246" s="210"/>
      <c r="M246" s="211"/>
      <c r="N246" s="212"/>
      <c r="O246" s="212"/>
      <c r="P246" s="212"/>
      <c r="Q246" s="212"/>
      <c r="R246" s="212"/>
      <c r="S246" s="212"/>
      <c r="T246" s="213"/>
      <c r="AT246" s="214" t="s">
        <v>128</v>
      </c>
      <c r="AU246" s="214" t="s">
        <v>83</v>
      </c>
      <c r="AV246" s="13" t="s">
        <v>83</v>
      </c>
      <c r="AW246" s="13" t="s">
        <v>30</v>
      </c>
      <c r="AX246" s="13" t="s">
        <v>73</v>
      </c>
      <c r="AY246" s="214" t="s">
        <v>120</v>
      </c>
    </row>
    <row r="247" spans="1:65" s="14" customFormat="1" ht="11.25">
      <c r="B247" s="215"/>
      <c r="C247" s="216"/>
      <c r="D247" s="199" t="s">
        <v>128</v>
      </c>
      <c r="E247" s="217" t="s">
        <v>1</v>
      </c>
      <c r="F247" s="218" t="s">
        <v>130</v>
      </c>
      <c r="G247" s="216"/>
      <c r="H247" s="219">
        <v>1350</v>
      </c>
      <c r="I247" s="220"/>
      <c r="J247" s="216"/>
      <c r="K247" s="216"/>
      <c r="L247" s="221"/>
      <c r="M247" s="222"/>
      <c r="N247" s="223"/>
      <c r="O247" s="223"/>
      <c r="P247" s="223"/>
      <c r="Q247" s="223"/>
      <c r="R247" s="223"/>
      <c r="S247" s="223"/>
      <c r="T247" s="224"/>
      <c r="AT247" s="225" t="s">
        <v>128</v>
      </c>
      <c r="AU247" s="225" t="s">
        <v>83</v>
      </c>
      <c r="AV247" s="14" t="s">
        <v>125</v>
      </c>
      <c r="AW247" s="14" t="s">
        <v>30</v>
      </c>
      <c r="AX247" s="14" t="s">
        <v>81</v>
      </c>
      <c r="AY247" s="225" t="s">
        <v>120</v>
      </c>
    </row>
    <row r="248" spans="1:65" s="2" customFormat="1" ht="14.45" customHeight="1">
      <c r="A248" s="34"/>
      <c r="B248" s="35"/>
      <c r="C248" s="228" t="s">
        <v>7</v>
      </c>
      <c r="D248" s="228" t="s">
        <v>159</v>
      </c>
      <c r="E248" s="229" t="s">
        <v>825</v>
      </c>
      <c r="F248" s="230" t="s">
        <v>826</v>
      </c>
      <c r="G248" s="231" t="s">
        <v>162</v>
      </c>
      <c r="H248" s="232">
        <v>2580</v>
      </c>
      <c r="I248" s="233"/>
      <c r="J248" s="234">
        <f>ROUND(I248*H248,2)</f>
        <v>0</v>
      </c>
      <c r="K248" s="235"/>
      <c r="L248" s="236"/>
      <c r="M248" s="237" t="s">
        <v>1</v>
      </c>
      <c r="N248" s="238" t="s">
        <v>38</v>
      </c>
      <c r="O248" s="71"/>
      <c r="P248" s="195">
        <f>O248*H248</f>
        <v>0</v>
      </c>
      <c r="Q248" s="195">
        <v>5.1999999999999995E-4</v>
      </c>
      <c r="R248" s="195">
        <f>Q248*H248</f>
        <v>1.3415999999999999</v>
      </c>
      <c r="S248" s="195">
        <v>0</v>
      </c>
      <c r="T248" s="196">
        <f>S248*H248</f>
        <v>0</v>
      </c>
      <c r="U248" s="34"/>
      <c r="V248" s="34"/>
      <c r="W248" s="34"/>
      <c r="X248" s="34"/>
      <c r="Y248" s="34"/>
      <c r="Z248" s="34"/>
      <c r="AA248" s="34"/>
      <c r="AB248" s="34"/>
      <c r="AC248" s="34"/>
      <c r="AD248" s="34"/>
      <c r="AE248" s="34"/>
      <c r="AR248" s="197" t="s">
        <v>158</v>
      </c>
      <c r="AT248" s="197" t="s">
        <v>159</v>
      </c>
      <c r="AU248" s="197" t="s">
        <v>83</v>
      </c>
      <c r="AY248" s="17" t="s">
        <v>120</v>
      </c>
      <c r="BE248" s="198">
        <f>IF(N248="základní",J248,0)</f>
        <v>0</v>
      </c>
      <c r="BF248" s="198">
        <f>IF(N248="snížená",J248,0)</f>
        <v>0</v>
      </c>
      <c r="BG248" s="198">
        <f>IF(N248="zákl. přenesená",J248,0)</f>
        <v>0</v>
      </c>
      <c r="BH248" s="198">
        <f>IF(N248="sníž. přenesená",J248,0)</f>
        <v>0</v>
      </c>
      <c r="BI248" s="198">
        <f>IF(N248="nulová",J248,0)</f>
        <v>0</v>
      </c>
      <c r="BJ248" s="17" t="s">
        <v>81</v>
      </c>
      <c r="BK248" s="198">
        <f>ROUND(I248*H248,2)</f>
        <v>0</v>
      </c>
      <c r="BL248" s="17" t="s">
        <v>125</v>
      </c>
      <c r="BM248" s="197" t="s">
        <v>827</v>
      </c>
    </row>
    <row r="249" spans="1:65" s="2" customFormat="1" ht="11.25">
      <c r="A249" s="34"/>
      <c r="B249" s="35"/>
      <c r="C249" s="36"/>
      <c r="D249" s="199" t="s">
        <v>127</v>
      </c>
      <c r="E249" s="36"/>
      <c r="F249" s="200" t="s">
        <v>826</v>
      </c>
      <c r="G249" s="36"/>
      <c r="H249" s="36"/>
      <c r="I249" s="201"/>
      <c r="J249" s="36"/>
      <c r="K249" s="36"/>
      <c r="L249" s="39"/>
      <c r="M249" s="202"/>
      <c r="N249" s="203"/>
      <c r="O249" s="71"/>
      <c r="P249" s="71"/>
      <c r="Q249" s="71"/>
      <c r="R249" s="71"/>
      <c r="S249" s="71"/>
      <c r="T249" s="72"/>
      <c r="U249" s="34"/>
      <c r="V249" s="34"/>
      <c r="W249" s="34"/>
      <c r="X249" s="34"/>
      <c r="Y249" s="34"/>
      <c r="Z249" s="34"/>
      <c r="AA249" s="34"/>
      <c r="AB249" s="34"/>
      <c r="AC249" s="34"/>
      <c r="AD249" s="34"/>
      <c r="AE249" s="34"/>
      <c r="AT249" s="17" t="s">
        <v>127</v>
      </c>
      <c r="AU249" s="17" t="s">
        <v>83</v>
      </c>
    </row>
    <row r="250" spans="1:65" s="15" customFormat="1" ht="11.25">
      <c r="B250" s="239"/>
      <c r="C250" s="240"/>
      <c r="D250" s="199" t="s">
        <v>128</v>
      </c>
      <c r="E250" s="241" t="s">
        <v>1</v>
      </c>
      <c r="F250" s="242" t="s">
        <v>819</v>
      </c>
      <c r="G250" s="240"/>
      <c r="H250" s="241" t="s">
        <v>1</v>
      </c>
      <c r="I250" s="243"/>
      <c r="J250" s="240"/>
      <c r="K250" s="240"/>
      <c r="L250" s="244"/>
      <c r="M250" s="245"/>
      <c r="N250" s="246"/>
      <c r="O250" s="246"/>
      <c r="P250" s="246"/>
      <c r="Q250" s="246"/>
      <c r="R250" s="246"/>
      <c r="S250" s="246"/>
      <c r="T250" s="247"/>
      <c r="AT250" s="248" t="s">
        <v>128</v>
      </c>
      <c r="AU250" s="248" t="s">
        <v>83</v>
      </c>
      <c r="AV250" s="15" t="s">
        <v>81</v>
      </c>
      <c r="AW250" s="15" t="s">
        <v>30</v>
      </c>
      <c r="AX250" s="15" t="s">
        <v>73</v>
      </c>
      <c r="AY250" s="248" t="s">
        <v>120</v>
      </c>
    </row>
    <row r="251" spans="1:65" s="13" customFormat="1" ht="11.25">
      <c r="B251" s="204"/>
      <c r="C251" s="205"/>
      <c r="D251" s="199" t="s">
        <v>128</v>
      </c>
      <c r="E251" s="206" t="s">
        <v>1</v>
      </c>
      <c r="F251" s="207" t="s">
        <v>828</v>
      </c>
      <c r="G251" s="205"/>
      <c r="H251" s="208">
        <v>1744</v>
      </c>
      <c r="I251" s="209"/>
      <c r="J251" s="205"/>
      <c r="K251" s="205"/>
      <c r="L251" s="210"/>
      <c r="M251" s="211"/>
      <c r="N251" s="212"/>
      <c r="O251" s="212"/>
      <c r="P251" s="212"/>
      <c r="Q251" s="212"/>
      <c r="R251" s="212"/>
      <c r="S251" s="212"/>
      <c r="T251" s="213"/>
      <c r="AT251" s="214" t="s">
        <v>128</v>
      </c>
      <c r="AU251" s="214" t="s">
        <v>83</v>
      </c>
      <c r="AV251" s="13" t="s">
        <v>83</v>
      </c>
      <c r="AW251" s="13" t="s">
        <v>30</v>
      </c>
      <c r="AX251" s="13" t="s">
        <v>73</v>
      </c>
      <c r="AY251" s="214" t="s">
        <v>120</v>
      </c>
    </row>
    <row r="252" spans="1:65" s="15" customFormat="1" ht="11.25">
      <c r="B252" s="239"/>
      <c r="C252" s="240"/>
      <c r="D252" s="199" t="s">
        <v>128</v>
      </c>
      <c r="E252" s="241" t="s">
        <v>1</v>
      </c>
      <c r="F252" s="242" t="s">
        <v>821</v>
      </c>
      <c r="G252" s="240"/>
      <c r="H252" s="241" t="s">
        <v>1</v>
      </c>
      <c r="I252" s="243"/>
      <c r="J252" s="240"/>
      <c r="K252" s="240"/>
      <c r="L252" s="244"/>
      <c r="M252" s="245"/>
      <c r="N252" s="246"/>
      <c r="O252" s="246"/>
      <c r="P252" s="246"/>
      <c r="Q252" s="246"/>
      <c r="R252" s="246"/>
      <c r="S252" s="246"/>
      <c r="T252" s="247"/>
      <c r="AT252" s="248" t="s">
        <v>128</v>
      </c>
      <c r="AU252" s="248" t="s">
        <v>83</v>
      </c>
      <c r="AV252" s="15" t="s">
        <v>81</v>
      </c>
      <c r="AW252" s="15" t="s">
        <v>30</v>
      </c>
      <c r="AX252" s="15" t="s">
        <v>73</v>
      </c>
      <c r="AY252" s="248" t="s">
        <v>120</v>
      </c>
    </row>
    <row r="253" spans="1:65" s="13" customFormat="1" ht="11.25">
      <c r="B253" s="204"/>
      <c r="C253" s="205"/>
      <c r="D253" s="199" t="s">
        <v>128</v>
      </c>
      <c r="E253" s="206" t="s">
        <v>1</v>
      </c>
      <c r="F253" s="207" t="s">
        <v>829</v>
      </c>
      <c r="G253" s="205"/>
      <c r="H253" s="208">
        <v>836</v>
      </c>
      <c r="I253" s="209"/>
      <c r="J253" s="205"/>
      <c r="K253" s="205"/>
      <c r="L253" s="210"/>
      <c r="M253" s="211"/>
      <c r="N253" s="212"/>
      <c r="O253" s="212"/>
      <c r="P253" s="212"/>
      <c r="Q253" s="212"/>
      <c r="R253" s="212"/>
      <c r="S253" s="212"/>
      <c r="T253" s="213"/>
      <c r="AT253" s="214" t="s">
        <v>128</v>
      </c>
      <c r="AU253" s="214" t="s">
        <v>83</v>
      </c>
      <c r="AV253" s="13" t="s">
        <v>83</v>
      </c>
      <c r="AW253" s="13" t="s">
        <v>30</v>
      </c>
      <c r="AX253" s="13" t="s">
        <v>73</v>
      </c>
      <c r="AY253" s="214" t="s">
        <v>120</v>
      </c>
    </row>
    <row r="254" spans="1:65" s="14" customFormat="1" ht="11.25">
      <c r="B254" s="215"/>
      <c r="C254" s="216"/>
      <c r="D254" s="199" t="s">
        <v>128</v>
      </c>
      <c r="E254" s="217" t="s">
        <v>1</v>
      </c>
      <c r="F254" s="218" t="s">
        <v>130</v>
      </c>
      <c r="G254" s="216"/>
      <c r="H254" s="219">
        <v>2580</v>
      </c>
      <c r="I254" s="220"/>
      <c r="J254" s="216"/>
      <c r="K254" s="216"/>
      <c r="L254" s="221"/>
      <c r="M254" s="222"/>
      <c r="N254" s="223"/>
      <c r="O254" s="223"/>
      <c r="P254" s="223"/>
      <c r="Q254" s="223"/>
      <c r="R254" s="223"/>
      <c r="S254" s="223"/>
      <c r="T254" s="224"/>
      <c r="AT254" s="225" t="s">
        <v>128</v>
      </c>
      <c r="AU254" s="225" t="s">
        <v>83</v>
      </c>
      <c r="AV254" s="14" t="s">
        <v>125</v>
      </c>
      <c r="AW254" s="14" t="s">
        <v>30</v>
      </c>
      <c r="AX254" s="14" t="s">
        <v>81</v>
      </c>
      <c r="AY254" s="225" t="s">
        <v>120</v>
      </c>
    </row>
    <row r="255" spans="1:65" s="2" customFormat="1" ht="14.45" customHeight="1">
      <c r="A255" s="34"/>
      <c r="B255" s="35"/>
      <c r="C255" s="228" t="s">
        <v>221</v>
      </c>
      <c r="D255" s="228" t="s">
        <v>159</v>
      </c>
      <c r="E255" s="229" t="s">
        <v>830</v>
      </c>
      <c r="F255" s="230" t="s">
        <v>831</v>
      </c>
      <c r="G255" s="231" t="s">
        <v>162</v>
      </c>
      <c r="H255" s="232">
        <v>1400</v>
      </c>
      <c r="I255" s="233"/>
      <c r="J255" s="234">
        <f>ROUND(I255*H255,2)</f>
        <v>0</v>
      </c>
      <c r="K255" s="235"/>
      <c r="L255" s="236"/>
      <c r="M255" s="237" t="s">
        <v>1</v>
      </c>
      <c r="N255" s="238" t="s">
        <v>38</v>
      </c>
      <c r="O255" s="71"/>
      <c r="P255" s="195">
        <f>O255*H255</f>
        <v>0</v>
      </c>
      <c r="Q255" s="195">
        <v>5.6999999999999998E-4</v>
      </c>
      <c r="R255" s="195">
        <f>Q255*H255</f>
        <v>0.79799999999999993</v>
      </c>
      <c r="S255" s="195">
        <v>0</v>
      </c>
      <c r="T255" s="196">
        <f>S255*H255</f>
        <v>0</v>
      </c>
      <c r="U255" s="34"/>
      <c r="V255" s="34"/>
      <c r="W255" s="34"/>
      <c r="X255" s="34"/>
      <c r="Y255" s="34"/>
      <c r="Z255" s="34"/>
      <c r="AA255" s="34"/>
      <c r="AB255" s="34"/>
      <c r="AC255" s="34"/>
      <c r="AD255" s="34"/>
      <c r="AE255" s="34"/>
      <c r="AR255" s="197" t="s">
        <v>158</v>
      </c>
      <c r="AT255" s="197" t="s">
        <v>159</v>
      </c>
      <c r="AU255" s="197" t="s">
        <v>83</v>
      </c>
      <c r="AY255" s="17" t="s">
        <v>120</v>
      </c>
      <c r="BE255" s="198">
        <f>IF(N255="základní",J255,0)</f>
        <v>0</v>
      </c>
      <c r="BF255" s="198">
        <f>IF(N255="snížená",J255,0)</f>
        <v>0</v>
      </c>
      <c r="BG255" s="198">
        <f>IF(N255="zákl. přenesená",J255,0)</f>
        <v>0</v>
      </c>
      <c r="BH255" s="198">
        <f>IF(N255="sníž. přenesená",J255,0)</f>
        <v>0</v>
      </c>
      <c r="BI255" s="198">
        <f>IF(N255="nulová",J255,0)</f>
        <v>0</v>
      </c>
      <c r="BJ255" s="17" t="s">
        <v>81</v>
      </c>
      <c r="BK255" s="198">
        <f>ROUND(I255*H255,2)</f>
        <v>0</v>
      </c>
      <c r="BL255" s="17" t="s">
        <v>125</v>
      </c>
      <c r="BM255" s="197" t="s">
        <v>832</v>
      </c>
    </row>
    <row r="256" spans="1:65" s="2" customFormat="1" ht="11.25">
      <c r="A256" s="34"/>
      <c r="B256" s="35"/>
      <c r="C256" s="36"/>
      <c r="D256" s="199" t="s">
        <v>127</v>
      </c>
      <c r="E256" s="36"/>
      <c r="F256" s="200" t="s">
        <v>831</v>
      </c>
      <c r="G256" s="36"/>
      <c r="H256" s="36"/>
      <c r="I256" s="201"/>
      <c r="J256" s="36"/>
      <c r="K256" s="36"/>
      <c r="L256" s="39"/>
      <c r="M256" s="202"/>
      <c r="N256" s="203"/>
      <c r="O256" s="71"/>
      <c r="P256" s="71"/>
      <c r="Q256" s="71"/>
      <c r="R256" s="71"/>
      <c r="S256" s="71"/>
      <c r="T256" s="72"/>
      <c r="U256" s="34"/>
      <c r="V256" s="34"/>
      <c r="W256" s="34"/>
      <c r="X256" s="34"/>
      <c r="Y256" s="34"/>
      <c r="Z256" s="34"/>
      <c r="AA256" s="34"/>
      <c r="AB256" s="34"/>
      <c r="AC256" s="34"/>
      <c r="AD256" s="34"/>
      <c r="AE256" s="34"/>
      <c r="AT256" s="17" t="s">
        <v>127</v>
      </c>
      <c r="AU256" s="17" t="s">
        <v>83</v>
      </c>
    </row>
    <row r="257" spans="1:65" s="15" customFormat="1" ht="11.25">
      <c r="B257" s="239"/>
      <c r="C257" s="240"/>
      <c r="D257" s="199" t="s">
        <v>128</v>
      </c>
      <c r="E257" s="241" t="s">
        <v>1</v>
      </c>
      <c r="F257" s="242" t="s">
        <v>819</v>
      </c>
      <c r="G257" s="240"/>
      <c r="H257" s="241" t="s">
        <v>1</v>
      </c>
      <c r="I257" s="243"/>
      <c r="J257" s="240"/>
      <c r="K257" s="240"/>
      <c r="L257" s="244"/>
      <c r="M257" s="245"/>
      <c r="N257" s="246"/>
      <c r="O257" s="246"/>
      <c r="P257" s="246"/>
      <c r="Q257" s="246"/>
      <c r="R257" s="246"/>
      <c r="S257" s="246"/>
      <c r="T257" s="247"/>
      <c r="AT257" s="248" t="s">
        <v>128</v>
      </c>
      <c r="AU257" s="248" t="s">
        <v>83</v>
      </c>
      <c r="AV257" s="15" t="s">
        <v>81</v>
      </c>
      <c r="AW257" s="15" t="s">
        <v>30</v>
      </c>
      <c r="AX257" s="15" t="s">
        <v>73</v>
      </c>
      <c r="AY257" s="248" t="s">
        <v>120</v>
      </c>
    </row>
    <row r="258" spans="1:65" s="13" customFormat="1" ht="11.25">
      <c r="B258" s="204"/>
      <c r="C258" s="205"/>
      <c r="D258" s="199" t="s">
        <v>128</v>
      </c>
      <c r="E258" s="206" t="s">
        <v>1</v>
      </c>
      <c r="F258" s="207" t="s">
        <v>833</v>
      </c>
      <c r="G258" s="205"/>
      <c r="H258" s="208">
        <v>1400</v>
      </c>
      <c r="I258" s="209"/>
      <c r="J258" s="205"/>
      <c r="K258" s="205"/>
      <c r="L258" s="210"/>
      <c r="M258" s="211"/>
      <c r="N258" s="212"/>
      <c r="O258" s="212"/>
      <c r="P258" s="212"/>
      <c r="Q258" s="212"/>
      <c r="R258" s="212"/>
      <c r="S258" s="212"/>
      <c r="T258" s="213"/>
      <c r="AT258" s="214" t="s">
        <v>128</v>
      </c>
      <c r="AU258" s="214" t="s">
        <v>83</v>
      </c>
      <c r="AV258" s="13" t="s">
        <v>83</v>
      </c>
      <c r="AW258" s="13" t="s">
        <v>30</v>
      </c>
      <c r="AX258" s="13" t="s">
        <v>73</v>
      </c>
      <c r="AY258" s="214" t="s">
        <v>120</v>
      </c>
    </row>
    <row r="259" spans="1:65" s="14" customFormat="1" ht="11.25">
      <c r="B259" s="215"/>
      <c r="C259" s="216"/>
      <c r="D259" s="199" t="s">
        <v>128</v>
      </c>
      <c r="E259" s="217" t="s">
        <v>1</v>
      </c>
      <c r="F259" s="218" t="s">
        <v>130</v>
      </c>
      <c r="G259" s="216"/>
      <c r="H259" s="219">
        <v>1400</v>
      </c>
      <c r="I259" s="220"/>
      <c r="J259" s="216"/>
      <c r="K259" s="216"/>
      <c r="L259" s="221"/>
      <c r="M259" s="222"/>
      <c r="N259" s="223"/>
      <c r="O259" s="223"/>
      <c r="P259" s="223"/>
      <c r="Q259" s="223"/>
      <c r="R259" s="223"/>
      <c r="S259" s="223"/>
      <c r="T259" s="224"/>
      <c r="AT259" s="225" t="s">
        <v>128</v>
      </c>
      <c r="AU259" s="225" t="s">
        <v>83</v>
      </c>
      <c r="AV259" s="14" t="s">
        <v>125</v>
      </c>
      <c r="AW259" s="14" t="s">
        <v>30</v>
      </c>
      <c r="AX259" s="14" t="s">
        <v>81</v>
      </c>
      <c r="AY259" s="225" t="s">
        <v>120</v>
      </c>
    </row>
    <row r="260" spans="1:65" s="2" customFormat="1" ht="14.45" customHeight="1">
      <c r="A260" s="34"/>
      <c r="B260" s="35"/>
      <c r="C260" s="228" t="s">
        <v>226</v>
      </c>
      <c r="D260" s="228" t="s">
        <v>159</v>
      </c>
      <c r="E260" s="229" t="s">
        <v>419</v>
      </c>
      <c r="F260" s="230" t="s">
        <v>420</v>
      </c>
      <c r="G260" s="231" t="s">
        <v>162</v>
      </c>
      <c r="H260" s="232">
        <v>740</v>
      </c>
      <c r="I260" s="233"/>
      <c r="J260" s="234">
        <f>ROUND(I260*H260,2)</f>
        <v>0</v>
      </c>
      <c r="K260" s="235"/>
      <c r="L260" s="236"/>
      <c r="M260" s="237" t="s">
        <v>1</v>
      </c>
      <c r="N260" s="238" t="s">
        <v>38</v>
      </c>
      <c r="O260" s="71"/>
      <c r="P260" s="195">
        <f>O260*H260</f>
        <v>0</v>
      </c>
      <c r="Q260" s="195">
        <v>1.8000000000000001E-4</v>
      </c>
      <c r="R260" s="195">
        <f>Q260*H260</f>
        <v>0.13320000000000001</v>
      </c>
      <c r="S260" s="195">
        <v>0</v>
      </c>
      <c r="T260" s="196">
        <f>S260*H260</f>
        <v>0</v>
      </c>
      <c r="U260" s="34"/>
      <c r="V260" s="34"/>
      <c r="W260" s="34"/>
      <c r="X260" s="34"/>
      <c r="Y260" s="34"/>
      <c r="Z260" s="34"/>
      <c r="AA260" s="34"/>
      <c r="AB260" s="34"/>
      <c r="AC260" s="34"/>
      <c r="AD260" s="34"/>
      <c r="AE260" s="34"/>
      <c r="AR260" s="197" t="s">
        <v>158</v>
      </c>
      <c r="AT260" s="197" t="s">
        <v>159</v>
      </c>
      <c r="AU260" s="197" t="s">
        <v>83</v>
      </c>
      <c r="AY260" s="17" t="s">
        <v>120</v>
      </c>
      <c r="BE260" s="198">
        <f>IF(N260="základní",J260,0)</f>
        <v>0</v>
      </c>
      <c r="BF260" s="198">
        <f>IF(N260="snížená",J260,0)</f>
        <v>0</v>
      </c>
      <c r="BG260" s="198">
        <f>IF(N260="zákl. přenesená",J260,0)</f>
        <v>0</v>
      </c>
      <c r="BH260" s="198">
        <f>IF(N260="sníž. přenesená",J260,0)</f>
        <v>0</v>
      </c>
      <c r="BI260" s="198">
        <f>IF(N260="nulová",J260,0)</f>
        <v>0</v>
      </c>
      <c r="BJ260" s="17" t="s">
        <v>81</v>
      </c>
      <c r="BK260" s="198">
        <f>ROUND(I260*H260,2)</f>
        <v>0</v>
      </c>
      <c r="BL260" s="17" t="s">
        <v>125</v>
      </c>
      <c r="BM260" s="197" t="s">
        <v>834</v>
      </c>
    </row>
    <row r="261" spans="1:65" s="2" customFormat="1" ht="11.25">
      <c r="A261" s="34"/>
      <c r="B261" s="35"/>
      <c r="C261" s="36"/>
      <c r="D261" s="199" t="s">
        <v>127</v>
      </c>
      <c r="E261" s="36"/>
      <c r="F261" s="200" t="s">
        <v>420</v>
      </c>
      <c r="G261" s="36"/>
      <c r="H261" s="36"/>
      <c r="I261" s="201"/>
      <c r="J261" s="36"/>
      <c r="K261" s="36"/>
      <c r="L261" s="39"/>
      <c r="M261" s="202"/>
      <c r="N261" s="203"/>
      <c r="O261" s="71"/>
      <c r="P261" s="71"/>
      <c r="Q261" s="71"/>
      <c r="R261" s="71"/>
      <c r="S261" s="71"/>
      <c r="T261" s="72"/>
      <c r="U261" s="34"/>
      <c r="V261" s="34"/>
      <c r="W261" s="34"/>
      <c r="X261" s="34"/>
      <c r="Y261" s="34"/>
      <c r="Z261" s="34"/>
      <c r="AA261" s="34"/>
      <c r="AB261" s="34"/>
      <c r="AC261" s="34"/>
      <c r="AD261" s="34"/>
      <c r="AE261" s="34"/>
      <c r="AT261" s="17" t="s">
        <v>127</v>
      </c>
      <c r="AU261" s="17" t="s">
        <v>83</v>
      </c>
    </row>
    <row r="262" spans="1:65" s="15" customFormat="1" ht="11.25">
      <c r="B262" s="239"/>
      <c r="C262" s="240"/>
      <c r="D262" s="199" t="s">
        <v>128</v>
      </c>
      <c r="E262" s="241" t="s">
        <v>1</v>
      </c>
      <c r="F262" s="242" t="s">
        <v>819</v>
      </c>
      <c r="G262" s="240"/>
      <c r="H262" s="241" t="s">
        <v>1</v>
      </c>
      <c r="I262" s="243"/>
      <c r="J262" s="240"/>
      <c r="K262" s="240"/>
      <c r="L262" s="244"/>
      <c r="M262" s="245"/>
      <c r="N262" s="246"/>
      <c r="O262" s="246"/>
      <c r="P262" s="246"/>
      <c r="Q262" s="246"/>
      <c r="R262" s="246"/>
      <c r="S262" s="246"/>
      <c r="T262" s="247"/>
      <c r="AT262" s="248" t="s">
        <v>128</v>
      </c>
      <c r="AU262" s="248" t="s">
        <v>83</v>
      </c>
      <c r="AV262" s="15" t="s">
        <v>81</v>
      </c>
      <c r="AW262" s="15" t="s">
        <v>30</v>
      </c>
      <c r="AX262" s="15" t="s">
        <v>73</v>
      </c>
      <c r="AY262" s="248" t="s">
        <v>120</v>
      </c>
    </row>
    <row r="263" spans="1:65" s="13" customFormat="1" ht="11.25">
      <c r="B263" s="204"/>
      <c r="C263" s="205"/>
      <c r="D263" s="199" t="s">
        <v>128</v>
      </c>
      <c r="E263" s="206" t="s">
        <v>1</v>
      </c>
      <c r="F263" s="207" t="s">
        <v>835</v>
      </c>
      <c r="G263" s="205"/>
      <c r="H263" s="208">
        <v>436</v>
      </c>
      <c r="I263" s="209"/>
      <c r="J263" s="205"/>
      <c r="K263" s="205"/>
      <c r="L263" s="210"/>
      <c r="M263" s="211"/>
      <c r="N263" s="212"/>
      <c r="O263" s="212"/>
      <c r="P263" s="212"/>
      <c r="Q263" s="212"/>
      <c r="R263" s="212"/>
      <c r="S263" s="212"/>
      <c r="T263" s="213"/>
      <c r="AT263" s="214" t="s">
        <v>128</v>
      </c>
      <c r="AU263" s="214" t="s">
        <v>83</v>
      </c>
      <c r="AV263" s="13" t="s">
        <v>83</v>
      </c>
      <c r="AW263" s="13" t="s">
        <v>30</v>
      </c>
      <c r="AX263" s="13" t="s">
        <v>73</v>
      </c>
      <c r="AY263" s="214" t="s">
        <v>120</v>
      </c>
    </row>
    <row r="264" spans="1:65" s="15" customFormat="1" ht="11.25">
      <c r="B264" s="239"/>
      <c r="C264" s="240"/>
      <c r="D264" s="199" t="s">
        <v>128</v>
      </c>
      <c r="E264" s="241" t="s">
        <v>1</v>
      </c>
      <c r="F264" s="242" t="s">
        <v>821</v>
      </c>
      <c r="G264" s="240"/>
      <c r="H264" s="241" t="s">
        <v>1</v>
      </c>
      <c r="I264" s="243"/>
      <c r="J264" s="240"/>
      <c r="K264" s="240"/>
      <c r="L264" s="244"/>
      <c r="M264" s="245"/>
      <c r="N264" s="246"/>
      <c r="O264" s="246"/>
      <c r="P264" s="246"/>
      <c r="Q264" s="246"/>
      <c r="R264" s="246"/>
      <c r="S264" s="246"/>
      <c r="T264" s="247"/>
      <c r="AT264" s="248" t="s">
        <v>128</v>
      </c>
      <c r="AU264" s="248" t="s">
        <v>83</v>
      </c>
      <c r="AV264" s="15" t="s">
        <v>81</v>
      </c>
      <c r="AW264" s="15" t="s">
        <v>30</v>
      </c>
      <c r="AX264" s="15" t="s">
        <v>73</v>
      </c>
      <c r="AY264" s="248" t="s">
        <v>120</v>
      </c>
    </row>
    <row r="265" spans="1:65" s="13" customFormat="1" ht="11.25">
      <c r="B265" s="204"/>
      <c r="C265" s="205"/>
      <c r="D265" s="199" t="s">
        <v>128</v>
      </c>
      <c r="E265" s="206" t="s">
        <v>1</v>
      </c>
      <c r="F265" s="207" t="s">
        <v>836</v>
      </c>
      <c r="G265" s="205"/>
      <c r="H265" s="208">
        <v>232</v>
      </c>
      <c r="I265" s="209"/>
      <c r="J265" s="205"/>
      <c r="K265" s="205"/>
      <c r="L265" s="210"/>
      <c r="M265" s="211"/>
      <c r="N265" s="212"/>
      <c r="O265" s="212"/>
      <c r="P265" s="212"/>
      <c r="Q265" s="212"/>
      <c r="R265" s="212"/>
      <c r="S265" s="212"/>
      <c r="T265" s="213"/>
      <c r="AT265" s="214" t="s">
        <v>128</v>
      </c>
      <c r="AU265" s="214" t="s">
        <v>83</v>
      </c>
      <c r="AV265" s="13" t="s">
        <v>83</v>
      </c>
      <c r="AW265" s="13" t="s">
        <v>30</v>
      </c>
      <c r="AX265" s="13" t="s">
        <v>73</v>
      </c>
      <c r="AY265" s="214" t="s">
        <v>120</v>
      </c>
    </row>
    <row r="266" spans="1:65" s="15" customFormat="1" ht="11.25">
      <c r="B266" s="239"/>
      <c r="C266" s="240"/>
      <c r="D266" s="199" t="s">
        <v>128</v>
      </c>
      <c r="E266" s="241" t="s">
        <v>1</v>
      </c>
      <c r="F266" s="242" t="s">
        <v>823</v>
      </c>
      <c r="G266" s="240"/>
      <c r="H266" s="241" t="s">
        <v>1</v>
      </c>
      <c r="I266" s="243"/>
      <c r="J266" s="240"/>
      <c r="K266" s="240"/>
      <c r="L266" s="244"/>
      <c r="M266" s="245"/>
      <c r="N266" s="246"/>
      <c r="O266" s="246"/>
      <c r="P266" s="246"/>
      <c r="Q266" s="246"/>
      <c r="R266" s="246"/>
      <c r="S266" s="246"/>
      <c r="T266" s="247"/>
      <c r="AT266" s="248" t="s">
        <v>128</v>
      </c>
      <c r="AU266" s="248" t="s">
        <v>83</v>
      </c>
      <c r="AV266" s="15" t="s">
        <v>81</v>
      </c>
      <c r="AW266" s="15" t="s">
        <v>30</v>
      </c>
      <c r="AX266" s="15" t="s">
        <v>73</v>
      </c>
      <c r="AY266" s="248" t="s">
        <v>120</v>
      </c>
    </row>
    <row r="267" spans="1:65" s="13" customFormat="1" ht="11.25">
      <c r="B267" s="204"/>
      <c r="C267" s="205"/>
      <c r="D267" s="199" t="s">
        <v>128</v>
      </c>
      <c r="E267" s="206" t="s">
        <v>1</v>
      </c>
      <c r="F267" s="207" t="s">
        <v>837</v>
      </c>
      <c r="G267" s="205"/>
      <c r="H267" s="208">
        <v>72</v>
      </c>
      <c r="I267" s="209"/>
      <c r="J267" s="205"/>
      <c r="K267" s="205"/>
      <c r="L267" s="210"/>
      <c r="M267" s="211"/>
      <c r="N267" s="212"/>
      <c r="O267" s="212"/>
      <c r="P267" s="212"/>
      <c r="Q267" s="212"/>
      <c r="R267" s="212"/>
      <c r="S267" s="212"/>
      <c r="T267" s="213"/>
      <c r="AT267" s="214" t="s">
        <v>128</v>
      </c>
      <c r="AU267" s="214" t="s">
        <v>83</v>
      </c>
      <c r="AV267" s="13" t="s">
        <v>83</v>
      </c>
      <c r="AW267" s="13" t="s">
        <v>30</v>
      </c>
      <c r="AX267" s="13" t="s">
        <v>73</v>
      </c>
      <c r="AY267" s="214" t="s">
        <v>120</v>
      </c>
    </row>
    <row r="268" spans="1:65" s="14" customFormat="1" ht="11.25">
      <c r="B268" s="215"/>
      <c r="C268" s="216"/>
      <c r="D268" s="199" t="s">
        <v>128</v>
      </c>
      <c r="E268" s="217" t="s">
        <v>1</v>
      </c>
      <c r="F268" s="218" t="s">
        <v>130</v>
      </c>
      <c r="G268" s="216"/>
      <c r="H268" s="219">
        <v>740</v>
      </c>
      <c r="I268" s="220"/>
      <c r="J268" s="216"/>
      <c r="K268" s="216"/>
      <c r="L268" s="221"/>
      <c r="M268" s="222"/>
      <c r="N268" s="223"/>
      <c r="O268" s="223"/>
      <c r="P268" s="223"/>
      <c r="Q268" s="223"/>
      <c r="R268" s="223"/>
      <c r="S268" s="223"/>
      <c r="T268" s="224"/>
      <c r="AT268" s="225" t="s">
        <v>128</v>
      </c>
      <c r="AU268" s="225" t="s">
        <v>83</v>
      </c>
      <c r="AV268" s="14" t="s">
        <v>125</v>
      </c>
      <c r="AW268" s="14" t="s">
        <v>30</v>
      </c>
      <c r="AX268" s="14" t="s">
        <v>81</v>
      </c>
      <c r="AY268" s="225" t="s">
        <v>120</v>
      </c>
    </row>
    <row r="269" spans="1:65" s="2" customFormat="1" ht="14.45" customHeight="1">
      <c r="A269" s="34"/>
      <c r="B269" s="35"/>
      <c r="C269" s="228" t="s">
        <v>236</v>
      </c>
      <c r="D269" s="228" t="s">
        <v>159</v>
      </c>
      <c r="E269" s="229" t="s">
        <v>838</v>
      </c>
      <c r="F269" s="230" t="s">
        <v>839</v>
      </c>
      <c r="G269" s="231" t="s">
        <v>162</v>
      </c>
      <c r="H269" s="232">
        <v>650</v>
      </c>
      <c r="I269" s="233"/>
      <c r="J269" s="234">
        <f>ROUND(I269*H269,2)</f>
        <v>0</v>
      </c>
      <c r="K269" s="235"/>
      <c r="L269" s="236"/>
      <c r="M269" s="237" t="s">
        <v>1</v>
      </c>
      <c r="N269" s="238" t="s">
        <v>38</v>
      </c>
      <c r="O269" s="71"/>
      <c r="P269" s="195">
        <f>O269*H269</f>
        <v>0</v>
      </c>
      <c r="Q269" s="195">
        <v>8.0000000000000007E-5</v>
      </c>
      <c r="R269" s="195">
        <f>Q269*H269</f>
        <v>5.2000000000000005E-2</v>
      </c>
      <c r="S269" s="195">
        <v>0</v>
      </c>
      <c r="T269" s="196">
        <f>S269*H269</f>
        <v>0</v>
      </c>
      <c r="U269" s="34"/>
      <c r="V269" s="34"/>
      <c r="W269" s="34"/>
      <c r="X269" s="34"/>
      <c r="Y269" s="34"/>
      <c r="Z269" s="34"/>
      <c r="AA269" s="34"/>
      <c r="AB269" s="34"/>
      <c r="AC269" s="34"/>
      <c r="AD269" s="34"/>
      <c r="AE269" s="34"/>
      <c r="AR269" s="197" t="s">
        <v>158</v>
      </c>
      <c r="AT269" s="197" t="s">
        <v>159</v>
      </c>
      <c r="AU269" s="197" t="s">
        <v>83</v>
      </c>
      <c r="AY269" s="17" t="s">
        <v>120</v>
      </c>
      <c r="BE269" s="198">
        <f>IF(N269="základní",J269,0)</f>
        <v>0</v>
      </c>
      <c r="BF269" s="198">
        <f>IF(N269="snížená",J269,0)</f>
        <v>0</v>
      </c>
      <c r="BG269" s="198">
        <f>IF(N269="zákl. přenesená",J269,0)</f>
        <v>0</v>
      </c>
      <c r="BH269" s="198">
        <f>IF(N269="sníž. přenesená",J269,0)</f>
        <v>0</v>
      </c>
      <c r="BI269" s="198">
        <f>IF(N269="nulová",J269,0)</f>
        <v>0</v>
      </c>
      <c r="BJ269" s="17" t="s">
        <v>81</v>
      </c>
      <c r="BK269" s="198">
        <f>ROUND(I269*H269,2)</f>
        <v>0</v>
      </c>
      <c r="BL269" s="17" t="s">
        <v>125</v>
      </c>
      <c r="BM269" s="197" t="s">
        <v>840</v>
      </c>
    </row>
    <row r="270" spans="1:65" s="2" customFormat="1" ht="11.25">
      <c r="A270" s="34"/>
      <c r="B270" s="35"/>
      <c r="C270" s="36"/>
      <c r="D270" s="199" t="s">
        <v>127</v>
      </c>
      <c r="E270" s="36"/>
      <c r="F270" s="200" t="s">
        <v>839</v>
      </c>
      <c r="G270" s="36"/>
      <c r="H270" s="36"/>
      <c r="I270" s="201"/>
      <c r="J270" s="36"/>
      <c r="K270" s="36"/>
      <c r="L270" s="39"/>
      <c r="M270" s="202"/>
      <c r="N270" s="203"/>
      <c r="O270" s="71"/>
      <c r="P270" s="71"/>
      <c r="Q270" s="71"/>
      <c r="R270" s="71"/>
      <c r="S270" s="71"/>
      <c r="T270" s="72"/>
      <c r="U270" s="34"/>
      <c r="V270" s="34"/>
      <c r="W270" s="34"/>
      <c r="X270" s="34"/>
      <c r="Y270" s="34"/>
      <c r="Z270" s="34"/>
      <c r="AA270" s="34"/>
      <c r="AB270" s="34"/>
      <c r="AC270" s="34"/>
      <c r="AD270" s="34"/>
      <c r="AE270" s="34"/>
      <c r="AT270" s="17" t="s">
        <v>127</v>
      </c>
      <c r="AU270" s="17" t="s">
        <v>83</v>
      </c>
    </row>
    <row r="271" spans="1:65" s="15" customFormat="1" ht="11.25">
      <c r="B271" s="239"/>
      <c r="C271" s="240"/>
      <c r="D271" s="199" t="s">
        <v>128</v>
      </c>
      <c r="E271" s="241" t="s">
        <v>1</v>
      </c>
      <c r="F271" s="242" t="s">
        <v>819</v>
      </c>
      <c r="G271" s="240"/>
      <c r="H271" s="241" t="s">
        <v>1</v>
      </c>
      <c r="I271" s="243"/>
      <c r="J271" s="240"/>
      <c r="K271" s="240"/>
      <c r="L271" s="244"/>
      <c r="M271" s="245"/>
      <c r="N271" s="246"/>
      <c r="O271" s="246"/>
      <c r="P271" s="246"/>
      <c r="Q271" s="246"/>
      <c r="R271" s="246"/>
      <c r="S271" s="246"/>
      <c r="T271" s="247"/>
      <c r="AT271" s="248" t="s">
        <v>128</v>
      </c>
      <c r="AU271" s="248" t="s">
        <v>83</v>
      </c>
      <c r="AV271" s="15" t="s">
        <v>81</v>
      </c>
      <c r="AW271" s="15" t="s">
        <v>30</v>
      </c>
      <c r="AX271" s="15" t="s">
        <v>73</v>
      </c>
      <c r="AY271" s="248" t="s">
        <v>120</v>
      </c>
    </row>
    <row r="272" spans="1:65" s="13" customFormat="1" ht="11.25">
      <c r="B272" s="204"/>
      <c r="C272" s="205"/>
      <c r="D272" s="199" t="s">
        <v>128</v>
      </c>
      <c r="E272" s="206" t="s">
        <v>1</v>
      </c>
      <c r="F272" s="207" t="s">
        <v>835</v>
      </c>
      <c r="G272" s="205"/>
      <c r="H272" s="208">
        <v>436</v>
      </c>
      <c r="I272" s="209"/>
      <c r="J272" s="205"/>
      <c r="K272" s="205"/>
      <c r="L272" s="210"/>
      <c r="M272" s="211"/>
      <c r="N272" s="212"/>
      <c r="O272" s="212"/>
      <c r="P272" s="212"/>
      <c r="Q272" s="212"/>
      <c r="R272" s="212"/>
      <c r="S272" s="212"/>
      <c r="T272" s="213"/>
      <c r="AT272" s="214" t="s">
        <v>128</v>
      </c>
      <c r="AU272" s="214" t="s">
        <v>83</v>
      </c>
      <c r="AV272" s="13" t="s">
        <v>83</v>
      </c>
      <c r="AW272" s="13" t="s">
        <v>30</v>
      </c>
      <c r="AX272" s="13" t="s">
        <v>73</v>
      </c>
      <c r="AY272" s="214" t="s">
        <v>120</v>
      </c>
    </row>
    <row r="273" spans="1:65" s="15" customFormat="1" ht="11.25">
      <c r="B273" s="239"/>
      <c r="C273" s="240"/>
      <c r="D273" s="199" t="s">
        <v>128</v>
      </c>
      <c r="E273" s="241" t="s">
        <v>1</v>
      </c>
      <c r="F273" s="242" t="s">
        <v>821</v>
      </c>
      <c r="G273" s="240"/>
      <c r="H273" s="241" t="s">
        <v>1</v>
      </c>
      <c r="I273" s="243"/>
      <c r="J273" s="240"/>
      <c r="K273" s="240"/>
      <c r="L273" s="244"/>
      <c r="M273" s="245"/>
      <c r="N273" s="246"/>
      <c r="O273" s="246"/>
      <c r="P273" s="246"/>
      <c r="Q273" s="246"/>
      <c r="R273" s="246"/>
      <c r="S273" s="246"/>
      <c r="T273" s="247"/>
      <c r="AT273" s="248" t="s">
        <v>128</v>
      </c>
      <c r="AU273" s="248" t="s">
        <v>83</v>
      </c>
      <c r="AV273" s="15" t="s">
        <v>81</v>
      </c>
      <c r="AW273" s="15" t="s">
        <v>30</v>
      </c>
      <c r="AX273" s="15" t="s">
        <v>73</v>
      </c>
      <c r="AY273" s="248" t="s">
        <v>120</v>
      </c>
    </row>
    <row r="274" spans="1:65" s="13" customFormat="1" ht="11.25">
      <c r="B274" s="204"/>
      <c r="C274" s="205"/>
      <c r="D274" s="199" t="s">
        <v>128</v>
      </c>
      <c r="E274" s="206" t="s">
        <v>1</v>
      </c>
      <c r="F274" s="207" t="s">
        <v>841</v>
      </c>
      <c r="G274" s="205"/>
      <c r="H274" s="208">
        <v>214</v>
      </c>
      <c r="I274" s="209"/>
      <c r="J274" s="205"/>
      <c r="K274" s="205"/>
      <c r="L274" s="210"/>
      <c r="M274" s="211"/>
      <c r="N274" s="212"/>
      <c r="O274" s="212"/>
      <c r="P274" s="212"/>
      <c r="Q274" s="212"/>
      <c r="R274" s="212"/>
      <c r="S274" s="212"/>
      <c r="T274" s="213"/>
      <c r="AT274" s="214" t="s">
        <v>128</v>
      </c>
      <c r="AU274" s="214" t="s">
        <v>83</v>
      </c>
      <c r="AV274" s="13" t="s">
        <v>83</v>
      </c>
      <c r="AW274" s="13" t="s">
        <v>30</v>
      </c>
      <c r="AX274" s="13" t="s">
        <v>73</v>
      </c>
      <c r="AY274" s="214" t="s">
        <v>120</v>
      </c>
    </row>
    <row r="275" spans="1:65" s="14" customFormat="1" ht="11.25">
      <c r="B275" s="215"/>
      <c r="C275" s="216"/>
      <c r="D275" s="199" t="s">
        <v>128</v>
      </c>
      <c r="E275" s="217" t="s">
        <v>1</v>
      </c>
      <c r="F275" s="218" t="s">
        <v>130</v>
      </c>
      <c r="G275" s="216"/>
      <c r="H275" s="219">
        <v>650</v>
      </c>
      <c r="I275" s="220"/>
      <c r="J275" s="216"/>
      <c r="K275" s="216"/>
      <c r="L275" s="221"/>
      <c r="M275" s="222"/>
      <c r="N275" s="223"/>
      <c r="O275" s="223"/>
      <c r="P275" s="223"/>
      <c r="Q275" s="223"/>
      <c r="R275" s="223"/>
      <c r="S275" s="223"/>
      <c r="T275" s="224"/>
      <c r="AT275" s="225" t="s">
        <v>128</v>
      </c>
      <c r="AU275" s="225" t="s">
        <v>83</v>
      </c>
      <c r="AV275" s="14" t="s">
        <v>125</v>
      </c>
      <c r="AW275" s="14" t="s">
        <v>30</v>
      </c>
      <c r="AX275" s="14" t="s">
        <v>81</v>
      </c>
      <c r="AY275" s="225" t="s">
        <v>120</v>
      </c>
    </row>
    <row r="276" spans="1:65" s="2" customFormat="1" ht="24.2" customHeight="1">
      <c r="A276" s="34"/>
      <c r="B276" s="35"/>
      <c r="C276" s="228" t="s">
        <v>239</v>
      </c>
      <c r="D276" s="228" t="s">
        <v>159</v>
      </c>
      <c r="E276" s="229" t="s">
        <v>842</v>
      </c>
      <c r="F276" s="230" t="s">
        <v>843</v>
      </c>
      <c r="G276" s="231" t="s">
        <v>162</v>
      </c>
      <c r="H276" s="232">
        <v>40</v>
      </c>
      <c r="I276" s="233"/>
      <c r="J276" s="234">
        <f>ROUND(I276*H276,2)</f>
        <v>0</v>
      </c>
      <c r="K276" s="235"/>
      <c r="L276" s="236"/>
      <c r="M276" s="237" t="s">
        <v>1</v>
      </c>
      <c r="N276" s="238" t="s">
        <v>38</v>
      </c>
      <c r="O276" s="71"/>
      <c r="P276" s="195">
        <f>O276*H276</f>
        <v>0</v>
      </c>
      <c r="Q276" s="195">
        <v>8.0000000000000007E-5</v>
      </c>
      <c r="R276" s="195">
        <f>Q276*H276</f>
        <v>3.2000000000000002E-3</v>
      </c>
      <c r="S276" s="195">
        <v>0</v>
      </c>
      <c r="T276" s="196">
        <f>S276*H276</f>
        <v>0</v>
      </c>
      <c r="U276" s="34"/>
      <c r="V276" s="34"/>
      <c r="W276" s="34"/>
      <c r="X276" s="34"/>
      <c r="Y276" s="34"/>
      <c r="Z276" s="34"/>
      <c r="AA276" s="34"/>
      <c r="AB276" s="34"/>
      <c r="AC276" s="34"/>
      <c r="AD276" s="34"/>
      <c r="AE276" s="34"/>
      <c r="AR276" s="197" t="s">
        <v>158</v>
      </c>
      <c r="AT276" s="197" t="s">
        <v>159</v>
      </c>
      <c r="AU276" s="197" t="s">
        <v>83</v>
      </c>
      <c r="AY276" s="17" t="s">
        <v>120</v>
      </c>
      <c r="BE276" s="198">
        <f>IF(N276="základní",J276,0)</f>
        <v>0</v>
      </c>
      <c r="BF276" s="198">
        <f>IF(N276="snížená",J276,0)</f>
        <v>0</v>
      </c>
      <c r="BG276" s="198">
        <f>IF(N276="zákl. přenesená",J276,0)</f>
        <v>0</v>
      </c>
      <c r="BH276" s="198">
        <f>IF(N276="sníž. přenesená",J276,0)</f>
        <v>0</v>
      </c>
      <c r="BI276" s="198">
        <f>IF(N276="nulová",J276,0)</f>
        <v>0</v>
      </c>
      <c r="BJ276" s="17" t="s">
        <v>81</v>
      </c>
      <c r="BK276" s="198">
        <f>ROUND(I276*H276,2)</f>
        <v>0</v>
      </c>
      <c r="BL276" s="17" t="s">
        <v>125</v>
      </c>
      <c r="BM276" s="197" t="s">
        <v>844</v>
      </c>
    </row>
    <row r="277" spans="1:65" s="2" customFormat="1" ht="11.25">
      <c r="A277" s="34"/>
      <c r="B277" s="35"/>
      <c r="C277" s="36"/>
      <c r="D277" s="199" t="s">
        <v>127</v>
      </c>
      <c r="E277" s="36"/>
      <c r="F277" s="200" t="s">
        <v>843</v>
      </c>
      <c r="G277" s="36"/>
      <c r="H277" s="36"/>
      <c r="I277" s="201"/>
      <c r="J277" s="36"/>
      <c r="K277" s="36"/>
      <c r="L277" s="39"/>
      <c r="M277" s="202"/>
      <c r="N277" s="203"/>
      <c r="O277" s="71"/>
      <c r="P277" s="71"/>
      <c r="Q277" s="71"/>
      <c r="R277" s="71"/>
      <c r="S277" s="71"/>
      <c r="T277" s="72"/>
      <c r="U277" s="34"/>
      <c r="V277" s="34"/>
      <c r="W277" s="34"/>
      <c r="X277" s="34"/>
      <c r="Y277" s="34"/>
      <c r="Z277" s="34"/>
      <c r="AA277" s="34"/>
      <c r="AB277" s="34"/>
      <c r="AC277" s="34"/>
      <c r="AD277" s="34"/>
      <c r="AE277" s="34"/>
      <c r="AT277" s="17" t="s">
        <v>127</v>
      </c>
      <c r="AU277" s="17" t="s">
        <v>83</v>
      </c>
    </row>
    <row r="278" spans="1:65" s="13" customFormat="1" ht="11.25">
      <c r="B278" s="204"/>
      <c r="C278" s="205"/>
      <c r="D278" s="199" t="s">
        <v>128</v>
      </c>
      <c r="E278" s="206" t="s">
        <v>1</v>
      </c>
      <c r="F278" s="207" t="s">
        <v>845</v>
      </c>
      <c r="G278" s="205"/>
      <c r="H278" s="208">
        <v>40</v>
      </c>
      <c r="I278" s="209"/>
      <c r="J278" s="205"/>
      <c r="K278" s="205"/>
      <c r="L278" s="210"/>
      <c r="M278" s="211"/>
      <c r="N278" s="212"/>
      <c r="O278" s="212"/>
      <c r="P278" s="212"/>
      <c r="Q278" s="212"/>
      <c r="R278" s="212"/>
      <c r="S278" s="212"/>
      <c r="T278" s="213"/>
      <c r="AT278" s="214" t="s">
        <v>128</v>
      </c>
      <c r="AU278" s="214" t="s">
        <v>83</v>
      </c>
      <c r="AV278" s="13" t="s">
        <v>83</v>
      </c>
      <c r="AW278" s="13" t="s">
        <v>30</v>
      </c>
      <c r="AX278" s="13" t="s">
        <v>81</v>
      </c>
      <c r="AY278" s="214" t="s">
        <v>120</v>
      </c>
    </row>
    <row r="279" spans="1:65" s="2" customFormat="1" ht="14.45" customHeight="1">
      <c r="A279" s="34"/>
      <c r="B279" s="35"/>
      <c r="C279" s="228" t="s">
        <v>242</v>
      </c>
      <c r="D279" s="228" t="s">
        <v>159</v>
      </c>
      <c r="E279" s="229" t="s">
        <v>449</v>
      </c>
      <c r="F279" s="230" t="s">
        <v>450</v>
      </c>
      <c r="G279" s="231" t="s">
        <v>162</v>
      </c>
      <c r="H279" s="232">
        <v>4060</v>
      </c>
      <c r="I279" s="233"/>
      <c r="J279" s="234">
        <f>ROUND(I279*H279,2)</f>
        <v>0</v>
      </c>
      <c r="K279" s="235"/>
      <c r="L279" s="236"/>
      <c r="M279" s="237" t="s">
        <v>1</v>
      </c>
      <c r="N279" s="238" t="s">
        <v>38</v>
      </c>
      <c r="O279" s="71"/>
      <c r="P279" s="195">
        <f>O279*H279</f>
        <v>0</v>
      </c>
      <c r="Q279" s="195">
        <v>9.0000000000000006E-5</v>
      </c>
      <c r="R279" s="195">
        <f>Q279*H279</f>
        <v>0.3654</v>
      </c>
      <c r="S279" s="195">
        <v>0</v>
      </c>
      <c r="T279" s="196">
        <f>S279*H279</f>
        <v>0</v>
      </c>
      <c r="U279" s="34"/>
      <c r="V279" s="34"/>
      <c r="W279" s="34"/>
      <c r="X279" s="34"/>
      <c r="Y279" s="34"/>
      <c r="Z279" s="34"/>
      <c r="AA279" s="34"/>
      <c r="AB279" s="34"/>
      <c r="AC279" s="34"/>
      <c r="AD279" s="34"/>
      <c r="AE279" s="34"/>
      <c r="AR279" s="197" t="s">
        <v>158</v>
      </c>
      <c r="AT279" s="197" t="s">
        <v>159</v>
      </c>
      <c r="AU279" s="197" t="s">
        <v>83</v>
      </c>
      <c r="AY279" s="17" t="s">
        <v>120</v>
      </c>
      <c r="BE279" s="198">
        <f>IF(N279="základní",J279,0)</f>
        <v>0</v>
      </c>
      <c r="BF279" s="198">
        <f>IF(N279="snížená",J279,0)</f>
        <v>0</v>
      </c>
      <c r="BG279" s="198">
        <f>IF(N279="zákl. přenesená",J279,0)</f>
        <v>0</v>
      </c>
      <c r="BH279" s="198">
        <f>IF(N279="sníž. přenesená",J279,0)</f>
        <v>0</v>
      </c>
      <c r="BI279" s="198">
        <f>IF(N279="nulová",J279,0)</f>
        <v>0</v>
      </c>
      <c r="BJ279" s="17" t="s">
        <v>81</v>
      </c>
      <c r="BK279" s="198">
        <f>ROUND(I279*H279,2)</f>
        <v>0</v>
      </c>
      <c r="BL279" s="17" t="s">
        <v>125</v>
      </c>
      <c r="BM279" s="197" t="s">
        <v>846</v>
      </c>
    </row>
    <row r="280" spans="1:65" s="2" customFormat="1" ht="11.25">
      <c r="A280" s="34"/>
      <c r="B280" s="35"/>
      <c r="C280" s="36"/>
      <c r="D280" s="199" t="s">
        <v>127</v>
      </c>
      <c r="E280" s="36"/>
      <c r="F280" s="200" t="s">
        <v>450</v>
      </c>
      <c r="G280" s="36"/>
      <c r="H280" s="36"/>
      <c r="I280" s="201"/>
      <c r="J280" s="36"/>
      <c r="K280" s="36"/>
      <c r="L280" s="39"/>
      <c r="M280" s="202"/>
      <c r="N280" s="203"/>
      <c r="O280" s="71"/>
      <c r="P280" s="71"/>
      <c r="Q280" s="71"/>
      <c r="R280" s="71"/>
      <c r="S280" s="71"/>
      <c r="T280" s="72"/>
      <c r="U280" s="34"/>
      <c r="V280" s="34"/>
      <c r="W280" s="34"/>
      <c r="X280" s="34"/>
      <c r="Y280" s="34"/>
      <c r="Z280" s="34"/>
      <c r="AA280" s="34"/>
      <c r="AB280" s="34"/>
      <c r="AC280" s="34"/>
      <c r="AD280" s="34"/>
      <c r="AE280" s="34"/>
      <c r="AT280" s="17" t="s">
        <v>127</v>
      </c>
      <c r="AU280" s="17" t="s">
        <v>83</v>
      </c>
    </row>
    <row r="281" spans="1:65" s="13" customFormat="1" ht="11.25">
      <c r="B281" s="204"/>
      <c r="C281" s="205"/>
      <c r="D281" s="199" t="s">
        <v>128</v>
      </c>
      <c r="E281" s="206" t="s">
        <v>1</v>
      </c>
      <c r="F281" s="207" t="s">
        <v>847</v>
      </c>
      <c r="G281" s="205"/>
      <c r="H281" s="208">
        <v>4060</v>
      </c>
      <c r="I281" s="209"/>
      <c r="J281" s="205"/>
      <c r="K281" s="205"/>
      <c r="L281" s="210"/>
      <c r="M281" s="211"/>
      <c r="N281" s="212"/>
      <c r="O281" s="212"/>
      <c r="P281" s="212"/>
      <c r="Q281" s="212"/>
      <c r="R281" s="212"/>
      <c r="S281" s="212"/>
      <c r="T281" s="213"/>
      <c r="AT281" s="214" t="s">
        <v>128</v>
      </c>
      <c r="AU281" s="214" t="s">
        <v>83</v>
      </c>
      <c r="AV281" s="13" t="s">
        <v>83</v>
      </c>
      <c r="AW281" s="13" t="s">
        <v>30</v>
      </c>
      <c r="AX281" s="13" t="s">
        <v>81</v>
      </c>
      <c r="AY281" s="214" t="s">
        <v>120</v>
      </c>
    </row>
    <row r="282" spans="1:65" s="2" customFormat="1" ht="14.45" customHeight="1">
      <c r="A282" s="34"/>
      <c r="B282" s="35"/>
      <c r="C282" s="228" t="s">
        <v>244</v>
      </c>
      <c r="D282" s="228" t="s">
        <v>159</v>
      </c>
      <c r="E282" s="229" t="s">
        <v>461</v>
      </c>
      <c r="F282" s="230" t="s">
        <v>462</v>
      </c>
      <c r="G282" s="231" t="s">
        <v>162</v>
      </c>
      <c r="H282" s="232">
        <v>80</v>
      </c>
      <c r="I282" s="233"/>
      <c r="J282" s="234">
        <f>ROUND(I282*H282,2)</f>
        <v>0</v>
      </c>
      <c r="K282" s="235"/>
      <c r="L282" s="236"/>
      <c r="M282" s="237" t="s">
        <v>1</v>
      </c>
      <c r="N282" s="238" t="s">
        <v>38</v>
      </c>
      <c r="O282" s="71"/>
      <c r="P282" s="195">
        <f>O282*H282</f>
        <v>0</v>
      </c>
      <c r="Q282" s="195">
        <v>5.0000000000000002E-5</v>
      </c>
      <c r="R282" s="195">
        <f>Q282*H282</f>
        <v>4.0000000000000001E-3</v>
      </c>
      <c r="S282" s="195">
        <v>0</v>
      </c>
      <c r="T282" s="196">
        <f>S282*H282</f>
        <v>0</v>
      </c>
      <c r="U282" s="34"/>
      <c r="V282" s="34"/>
      <c r="W282" s="34"/>
      <c r="X282" s="34"/>
      <c r="Y282" s="34"/>
      <c r="Z282" s="34"/>
      <c r="AA282" s="34"/>
      <c r="AB282" s="34"/>
      <c r="AC282" s="34"/>
      <c r="AD282" s="34"/>
      <c r="AE282" s="34"/>
      <c r="AR282" s="197" t="s">
        <v>158</v>
      </c>
      <c r="AT282" s="197" t="s">
        <v>159</v>
      </c>
      <c r="AU282" s="197" t="s">
        <v>83</v>
      </c>
      <c r="AY282" s="17" t="s">
        <v>120</v>
      </c>
      <c r="BE282" s="198">
        <f>IF(N282="základní",J282,0)</f>
        <v>0</v>
      </c>
      <c r="BF282" s="198">
        <f>IF(N282="snížená",J282,0)</f>
        <v>0</v>
      </c>
      <c r="BG282" s="198">
        <f>IF(N282="zákl. přenesená",J282,0)</f>
        <v>0</v>
      </c>
      <c r="BH282" s="198">
        <f>IF(N282="sníž. přenesená",J282,0)</f>
        <v>0</v>
      </c>
      <c r="BI282" s="198">
        <f>IF(N282="nulová",J282,0)</f>
        <v>0</v>
      </c>
      <c r="BJ282" s="17" t="s">
        <v>81</v>
      </c>
      <c r="BK282" s="198">
        <f>ROUND(I282*H282,2)</f>
        <v>0</v>
      </c>
      <c r="BL282" s="17" t="s">
        <v>125</v>
      </c>
      <c r="BM282" s="197" t="s">
        <v>848</v>
      </c>
    </row>
    <row r="283" spans="1:65" s="2" customFormat="1" ht="11.25">
      <c r="A283" s="34"/>
      <c r="B283" s="35"/>
      <c r="C283" s="36"/>
      <c r="D283" s="199" t="s">
        <v>127</v>
      </c>
      <c r="E283" s="36"/>
      <c r="F283" s="200" t="s">
        <v>462</v>
      </c>
      <c r="G283" s="36"/>
      <c r="H283" s="36"/>
      <c r="I283" s="201"/>
      <c r="J283" s="36"/>
      <c r="K283" s="36"/>
      <c r="L283" s="39"/>
      <c r="M283" s="202"/>
      <c r="N283" s="203"/>
      <c r="O283" s="71"/>
      <c r="P283" s="71"/>
      <c r="Q283" s="71"/>
      <c r="R283" s="71"/>
      <c r="S283" s="71"/>
      <c r="T283" s="72"/>
      <c r="U283" s="34"/>
      <c r="V283" s="34"/>
      <c r="W283" s="34"/>
      <c r="X283" s="34"/>
      <c r="Y283" s="34"/>
      <c r="Z283" s="34"/>
      <c r="AA283" s="34"/>
      <c r="AB283" s="34"/>
      <c r="AC283" s="34"/>
      <c r="AD283" s="34"/>
      <c r="AE283" s="34"/>
      <c r="AT283" s="17" t="s">
        <v>127</v>
      </c>
      <c r="AU283" s="17" t="s">
        <v>83</v>
      </c>
    </row>
    <row r="284" spans="1:65" s="13" customFormat="1" ht="11.25">
      <c r="B284" s="204"/>
      <c r="C284" s="205"/>
      <c r="D284" s="199" t="s">
        <v>128</v>
      </c>
      <c r="E284" s="206" t="s">
        <v>1</v>
      </c>
      <c r="F284" s="207" t="s">
        <v>849</v>
      </c>
      <c r="G284" s="205"/>
      <c r="H284" s="208">
        <v>80</v>
      </c>
      <c r="I284" s="209"/>
      <c r="J284" s="205"/>
      <c r="K284" s="205"/>
      <c r="L284" s="210"/>
      <c r="M284" s="211"/>
      <c r="N284" s="212"/>
      <c r="O284" s="212"/>
      <c r="P284" s="212"/>
      <c r="Q284" s="212"/>
      <c r="R284" s="212"/>
      <c r="S284" s="212"/>
      <c r="T284" s="213"/>
      <c r="AT284" s="214" t="s">
        <v>128</v>
      </c>
      <c r="AU284" s="214" t="s">
        <v>83</v>
      </c>
      <c r="AV284" s="13" t="s">
        <v>83</v>
      </c>
      <c r="AW284" s="13" t="s">
        <v>30</v>
      </c>
      <c r="AX284" s="13" t="s">
        <v>81</v>
      </c>
      <c r="AY284" s="214" t="s">
        <v>120</v>
      </c>
    </row>
    <row r="285" spans="1:65" s="2" customFormat="1" ht="14.45" customHeight="1">
      <c r="A285" s="34"/>
      <c r="B285" s="35"/>
      <c r="C285" s="228" t="s">
        <v>246</v>
      </c>
      <c r="D285" s="228" t="s">
        <v>159</v>
      </c>
      <c r="E285" s="229" t="s">
        <v>457</v>
      </c>
      <c r="F285" s="230" t="s">
        <v>458</v>
      </c>
      <c r="G285" s="231" t="s">
        <v>162</v>
      </c>
      <c r="H285" s="232">
        <v>80</v>
      </c>
      <c r="I285" s="233"/>
      <c r="J285" s="234">
        <f>ROUND(I285*H285,2)</f>
        <v>0</v>
      </c>
      <c r="K285" s="235"/>
      <c r="L285" s="236"/>
      <c r="M285" s="237" t="s">
        <v>1</v>
      </c>
      <c r="N285" s="238" t="s">
        <v>38</v>
      </c>
      <c r="O285" s="71"/>
      <c r="P285" s="195">
        <f>O285*H285</f>
        <v>0</v>
      </c>
      <c r="Q285" s="195">
        <v>4.0999999999999999E-4</v>
      </c>
      <c r="R285" s="195">
        <f>Q285*H285</f>
        <v>3.2799999999999996E-2</v>
      </c>
      <c r="S285" s="195">
        <v>0</v>
      </c>
      <c r="T285" s="196">
        <f>S285*H285</f>
        <v>0</v>
      </c>
      <c r="U285" s="34"/>
      <c r="V285" s="34"/>
      <c r="W285" s="34"/>
      <c r="X285" s="34"/>
      <c r="Y285" s="34"/>
      <c r="Z285" s="34"/>
      <c r="AA285" s="34"/>
      <c r="AB285" s="34"/>
      <c r="AC285" s="34"/>
      <c r="AD285" s="34"/>
      <c r="AE285" s="34"/>
      <c r="AR285" s="197" t="s">
        <v>158</v>
      </c>
      <c r="AT285" s="197" t="s">
        <v>159</v>
      </c>
      <c r="AU285" s="197" t="s">
        <v>83</v>
      </c>
      <c r="AY285" s="17" t="s">
        <v>120</v>
      </c>
      <c r="BE285" s="198">
        <f>IF(N285="základní",J285,0)</f>
        <v>0</v>
      </c>
      <c r="BF285" s="198">
        <f>IF(N285="snížená",J285,0)</f>
        <v>0</v>
      </c>
      <c r="BG285" s="198">
        <f>IF(N285="zákl. přenesená",J285,0)</f>
        <v>0</v>
      </c>
      <c r="BH285" s="198">
        <f>IF(N285="sníž. přenesená",J285,0)</f>
        <v>0</v>
      </c>
      <c r="BI285" s="198">
        <f>IF(N285="nulová",J285,0)</f>
        <v>0</v>
      </c>
      <c r="BJ285" s="17" t="s">
        <v>81</v>
      </c>
      <c r="BK285" s="198">
        <f>ROUND(I285*H285,2)</f>
        <v>0</v>
      </c>
      <c r="BL285" s="17" t="s">
        <v>125</v>
      </c>
      <c r="BM285" s="197" t="s">
        <v>850</v>
      </c>
    </row>
    <row r="286" spans="1:65" s="2" customFormat="1" ht="11.25">
      <c r="A286" s="34"/>
      <c r="B286" s="35"/>
      <c r="C286" s="36"/>
      <c r="D286" s="199" t="s">
        <v>127</v>
      </c>
      <c r="E286" s="36"/>
      <c r="F286" s="200" t="s">
        <v>458</v>
      </c>
      <c r="G286" s="36"/>
      <c r="H286" s="36"/>
      <c r="I286" s="201"/>
      <c r="J286" s="36"/>
      <c r="K286" s="36"/>
      <c r="L286" s="39"/>
      <c r="M286" s="202"/>
      <c r="N286" s="203"/>
      <c r="O286" s="71"/>
      <c r="P286" s="71"/>
      <c r="Q286" s="71"/>
      <c r="R286" s="71"/>
      <c r="S286" s="71"/>
      <c r="T286" s="72"/>
      <c r="U286" s="34"/>
      <c r="V286" s="34"/>
      <c r="W286" s="34"/>
      <c r="X286" s="34"/>
      <c r="Y286" s="34"/>
      <c r="Z286" s="34"/>
      <c r="AA286" s="34"/>
      <c r="AB286" s="34"/>
      <c r="AC286" s="34"/>
      <c r="AD286" s="34"/>
      <c r="AE286" s="34"/>
      <c r="AT286" s="17" t="s">
        <v>127</v>
      </c>
      <c r="AU286" s="17" t="s">
        <v>83</v>
      </c>
    </row>
    <row r="287" spans="1:65" s="13" customFormat="1" ht="11.25">
      <c r="B287" s="204"/>
      <c r="C287" s="205"/>
      <c r="D287" s="199" t="s">
        <v>128</v>
      </c>
      <c r="E287" s="206" t="s">
        <v>1</v>
      </c>
      <c r="F287" s="207" t="s">
        <v>849</v>
      </c>
      <c r="G287" s="205"/>
      <c r="H287" s="208">
        <v>80</v>
      </c>
      <c r="I287" s="209"/>
      <c r="J287" s="205"/>
      <c r="K287" s="205"/>
      <c r="L287" s="210"/>
      <c r="M287" s="211"/>
      <c r="N287" s="212"/>
      <c r="O287" s="212"/>
      <c r="P287" s="212"/>
      <c r="Q287" s="212"/>
      <c r="R287" s="212"/>
      <c r="S287" s="212"/>
      <c r="T287" s="213"/>
      <c r="AT287" s="214" t="s">
        <v>128</v>
      </c>
      <c r="AU287" s="214" t="s">
        <v>83</v>
      </c>
      <c r="AV287" s="13" t="s">
        <v>83</v>
      </c>
      <c r="AW287" s="13" t="s">
        <v>30</v>
      </c>
      <c r="AX287" s="13" t="s">
        <v>81</v>
      </c>
      <c r="AY287" s="214" t="s">
        <v>120</v>
      </c>
    </row>
    <row r="288" spans="1:65" s="2" customFormat="1" ht="24.2" customHeight="1">
      <c r="A288" s="34"/>
      <c r="B288" s="35"/>
      <c r="C288" s="228" t="s">
        <v>851</v>
      </c>
      <c r="D288" s="228" t="s">
        <v>159</v>
      </c>
      <c r="E288" s="229" t="s">
        <v>852</v>
      </c>
      <c r="F288" s="230" t="s">
        <v>853</v>
      </c>
      <c r="G288" s="231" t="s">
        <v>162</v>
      </c>
      <c r="H288" s="232">
        <v>20</v>
      </c>
      <c r="I288" s="233"/>
      <c r="J288" s="234">
        <f>ROUND(I288*H288,2)</f>
        <v>0</v>
      </c>
      <c r="K288" s="235"/>
      <c r="L288" s="236"/>
      <c r="M288" s="237" t="s">
        <v>1</v>
      </c>
      <c r="N288" s="238" t="s">
        <v>38</v>
      </c>
      <c r="O288" s="71"/>
      <c r="P288" s="195">
        <f>O288*H288</f>
        <v>0</v>
      </c>
      <c r="Q288" s="195">
        <v>2.5999999999999998E-4</v>
      </c>
      <c r="R288" s="195">
        <f>Q288*H288</f>
        <v>5.1999999999999998E-3</v>
      </c>
      <c r="S288" s="195">
        <v>0</v>
      </c>
      <c r="T288" s="196">
        <f>S288*H288</f>
        <v>0</v>
      </c>
      <c r="U288" s="34"/>
      <c r="V288" s="34"/>
      <c r="W288" s="34"/>
      <c r="X288" s="34"/>
      <c r="Y288" s="34"/>
      <c r="Z288" s="34"/>
      <c r="AA288" s="34"/>
      <c r="AB288" s="34"/>
      <c r="AC288" s="34"/>
      <c r="AD288" s="34"/>
      <c r="AE288" s="34"/>
      <c r="AR288" s="197" t="s">
        <v>158</v>
      </c>
      <c r="AT288" s="197" t="s">
        <v>159</v>
      </c>
      <c r="AU288" s="197" t="s">
        <v>83</v>
      </c>
      <c r="AY288" s="17" t="s">
        <v>120</v>
      </c>
      <c r="BE288" s="198">
        <f>IF(N288="základní",J288,0)</f>
        <v>0</v>
      </c>
      <c r="BF288" s="198">
        <f>IF(N288="snížená",J288,0)</f>
        <v>0</v>
      </c>
      <c r="BG288" s="198">
        <f>IF(N288="zákl. přenesená",J288,0)</f>
        <v>0</v>
      </c>
      <c r="BH288" s="198">
        <f>IF(N288="sníž. přenesená",J288,0)</f>
        <v>0</v>
      </c>
      <c r="BI288" s="198">
        <f>IF(N288="nulová",J288,0)</f>
        <v>0</v>
      </c>
      <c r="BJ288" s="17" t="s">
        <v>81</v>
      </c>
      <c r="BK288" s="198">
        <f>ROUND(I288*H288,2)</f>
        <v>0</v>
      </c>
      <c r="BL288" s="17" t="s">
        <v>125</v>
      </c>
      <c r="BM288" s="197" t="s">
        <v>854</v>
      </c>
    </row>
    <row r="289" spans="1:65" s="2" customFormat="1" ht="19.5">
      <c r="A289" s="34"/>
      <c r="B289" s="35"/>
      <c r="C289" s="36"/>
      <c r="D289" s="199" t="s">
        <v>127</v>
      </c>
      <c r="E289" s="36"/>
      <c r="F289" s="200" t="s">
        <v>853</v>
      </c>
      <c r="G289" s="36"/>
      <c r="H289" s="36"/>
      <c r="I289" s="201"/>
      <c r="J289" s="36"/>
      <c r="K289" s="36"/>
      <c r="L289" s="39"/>
      <c r="M289" s="202"/>
      <c r="N289" s="203"/>
      <c r="O289" s="71"/>
      <c r="P289" s="71"/>
      <c r="Q289" s="71"/>
      <c r="R289" s="71"/>
      <c r="S289" s="71"/>
      <c r="T289" s="72"/>
      <c r="U289" s="34"/>
      <c r="V289" s="34"/>
      <c r="W289" s="34"/>
      <c r="X289" s="34"/>
      <c r="Y289" s="34"/>
      <c r="Z289" s="34"/>
      <c r="AA289" s="34"/>
      <c r="AB289" s="34"/>
      <c r="AC289" s="34"/>
      <c r="AD289" s="34"/>
      <c r="AE289" s="34"/>
      <c r="AT289" s="17" t="s">
        <v>127</v>
      </c>
      <c r="AU289" s="17" t="s">
        <v>83</v>
      </c>
    </row>
    <row r="290" spans="1:65" s="13" customFormat="1" ht="11.25">
      <c r="B290" s="204"/>
      <c r="C290" s="205"/>
      <c r="D290" s="199" t="s">
        <v>128</v>
      </c>
      <c r="E290" s="206" t="s">
        <v>1</v>
      </c>
      <c r="F290" s="207" t="s">
        <v>211</v>
      </c>
      <c r="G290" s="205"/>
      <c r="H290" s="208">
        <v>20</v>
      </c>
      <c r="I290" s="209"/>
      <c r="J290" s="205"/>
      <c r="K290" s="205"/>
      <c r="L290" s="210"/>
      <c r="M290" s="211"/>
      <c r="N290" s="212"/>
      <c r="O290" s="212"/>
      <c r="P290" s="212"/>
      <c r="Q290" s="212"/>
      <c r="R290" s="212"/>
      <c r="S290" s="212"/>
      <c r="T290" s="213"/>
      <c r="AT290" s="214" t="s">
        <v>128</v>
      </c>
      <c r="AU290" s="214" t="s">
        <v>83</v>
      </c>
      <c r="AV290" s="13" t="s">
        <v>83</v>
      </c>
      <c r="AW290" s="13" t="s">
        <v>30</v>
      </c>
      <c r="AX290" s="13" t="s">
        <v>81</v>
      </c>
      <c r="AY290" s="214" t="s">
        <v>120</v>
      </c>
    </row>
    <row r="291" spans="1:65" s="2" customFormat="1" ht="14.45" customHeight="1">
      <c r="A291" s="34"/>
      <c r="B291" s="35"/>
      <c r="C291" s="185" t="s">
        <v>249</v>
      </c>
      <c r="D291" s="185" t="s">
        <v>121</v>
      </c>
      <c r="E291" s="186" t="s">
        <v>855</v>
      </c>
      <c r="F291" s="187" t="s">
        <v>856</v>
      </c>
      <c r="G291" s="188" t="s">
        <v>162</v>
      </c>
      <c r="H291" s="189">
        <v>2</v>
      </c>
      <c r="I291" s="190"/>
      <c r="J291" s="191">
        <f>ROUND(I291*H291,2)</f>
        <v>0</v>
      </c>
      <c r="K291" s="192"/>
      <c r="L291" s="39"/>
      <c r="M291" s="193" t="s">
        <v>1</v>
      </c>
      <c r="N291" s="194" t="s">
        <v>38</v>
      </c>
      <c r="O291" s="71"/>
      <c r="P291" s="195">
        <f>O291*H291</f>
        <v>0</v>
      </c>
      <c r="Q291" s="195">
        <v>0</v>
      </c>
      <c r="R291" s="195">
        <f>Q291*H291</f>
        <v>0</v>
      </c>
      <c r="S291" s="195">
        <v>0</v>
      </c>
      <c r="T291" s="196">
        <f>S291*H291</f>
        <v>0</v>
      </c>
      <c r="U291" s="34"/>
      <c r="V291" s="34"/>
      <c r="W291" s="34"/>
      <c r="X291" s="34"/>
      <c r="Y291" s="34"/>
      <c r="Z291" s="34"/>
      <c r="AA291" s="34"/>
      <c r="AB291" s="34"/>
      <c r="AC291" s="34"/>
      <c r="AD291" s="34"/>
      <c r="AE291" s="34"/>
      <c r="AR291" s="197" t="s">
        <v>125</v>
      </c>
      <c r="AT291" s="197" t="s">
        <v>121</v>
      </c>
      <c r="AU291" s="197" t="s">
        <v>83</v>
      </c>
      <c r="AY291" s="17" t="s">
        <v>120</v>
      </c>
      <c r="BE291" s="198">
        <f>IF(N291="základní",J291,0)</f>
        <v>0</v>
      </c>
      <c r="BF291" s="198">
        <f>IF(N291="snížená",J291,0)</f>
        <v>0</v>
      </c>
      <c r="BG291" s="198">
        <f>IF(N291="zákl. přenesená",J291,0)</f>
        <v>0</v>
      </c>
      <c r="BH291" s="198">
        <f>IF(N291="sníž. přenesená",J291,0)</f>
        <v>0</v>
      </c>
      <c r="BI291" s="198">
        <f>IF(N291="nulová",J291,0)</f>
        <v>0</v>
      </c>
      <c r="BJ291" s="17" t="s">
        <v>81</v>
      </c>
      <c r="BK291" s="198">
        <f>ROUND(I291*H291,2)</f>
        <v>0</v>
      </c>
      <c r="BL291" s="17" t="s">
        <v>125</v>
      </c>
      <c r="BM291" s="197" t="s">
        <v>857</v>
      </c>
    </row>
    <row r="292" spans="1:65" s="2" customFormat="1" ht="11.25">
      <c r="A292" s="34"/>
      <c r="B292" s="35"/>
      <c r="C292" s="36"/>
      <c r="D292" s="199" t="s">
        <v>127</v>
      </c>
      <c r="E292" s="36"/>
      <c r="F292" s="200" t="s">
        <v>856</v>
      </c>
      <c r="G292" s="36"/>
      <c r="H292" s="36"/>
      <c r="I292" s="201"/>
      <c r="J292" s="36"/>
      <c r="K292" s="36"/>
      <c r="L292" s="39"/>
      <c r="M292" s="202"/>
      <c r="N292" s="203"/>
      <c r="O292" s="71"/>
      <c r="P292" s="71"/>
      <c r="Q292" s="71"/>
      <c r="R292" s="71"/>
      <c r="S292" s="71"/>
      <c r="T292" s="72"/>
      <c r="U292" s="34"/>
      <c r="V292" s="34"/>
      <c r="W292" s="34"/>
      <c r="X292" s="34"/>
      <c r="Y292" s="34"/>
      <c r="Z292" s="34"/>
      <c r="AA292" s="34"/>
      <c r="AB292" s="34"/>
      <c r="AC292" s="34"/>
      <c r="AD292" s="34"/>
      <c r="AE292" s="34"/>
      <c r="AT292" s="17" t="s">
        <v>127</v>
      </c>
      <c r="AU292" s="17" t="s">
        <v>83</v>
      </c>
    </row>
    <row r="293" spans="1:65" s="13" customFormat="1" ht="11.25">
      <c r="B293" s="204"/>
      <c r="C293" s="205"/>
      <c r="D293" s="199" t="s">
        <v>128</v>
      </c>
      <c r="E293" s="206" t="s">
        <v>1</v>
      </c>
      <c r="F293" s="207" t="s">
        <v>83</v>
      </c>
      <c r="G293" s="205"/>
      <c r="H293" s="208">
        <v>2</v>
      </c>
      <c r="I293" s="209"/>
      <c r="J293" s="205"/>
      <c r="K293" s="205"/>
      <c r="L293" s="210"/>
      <c r="M293" s="211"/>
      <c r="N293" s="212"/>
      <c r="O293" s="212"/>
      <c r="P293" s="212"/>
      <c r="Q293" s="212"/>
      <c r="R293" s="212"/>
      <c r="S293" s="212"/>
      <c r="T293" s="213"/>
      <c r="AT293" s="214" t="s">
        <v>128</v>
      </c>
      <c r="AU293" s="214" t="s">
        <v>83</v>
      </c>
      <c r="AV293" s="13" t="s">
        <v>83</v>
      </c>
      <c r="AW293" s="13" t="s">
        <v>30</v>
      </c>
      <c r="AX293" s="13" t="s">
        <v>81</v>
      </c>
      <c r="AY293" s="214" t="s">
        <v>120</v>
      </c>
    </row>
    <row r="294" spans="1:65" s="2" customFormat="1" ht="14.45" customHeight="1">
      <c r="A294" s="34"/>
      <c r="B294" s="35"/>
      <c r="C294" s="185" t="s">
        <v>251</v>
      </c>
      <c r="D294" s="185" t="s">
        <v>121</v>
      </c>
      <c r="E294" s="186" t="s">
        <v>444</v>
      </c>
      <c r="F294" s="187" t="s">
        <v>445</v>
      </c>
      <c r="G294" s="188" t="s">
        <v>162</v>
      </c>
      <c r="H294" s="189">
        <v>50</v>
      </c>
      <c r="I294" s="190"/>
      <c r="J294" s="191">
        <f>ROUND(I294*H294,2)</f>
        <v>0</v>
      </c>
      <c r="K294" s="192"/>
      <c r="L294" s="39"/>
      <c r="M294" s="193" t="s">
        <v>1</v>
      </c>
      <c r="N294" s="194" t="s">
        <v>38</v>
      </c>
      <c r="O294" s="71"/>
      <c r="P294" s="195">
        <f>O294*H294</f>
        <v>0</v>
      </c>
      <c r="Q294" s="195">
        <v>0</v>
      </c>
      <c r="R294" s="195">
        <f>Q294*H294</f>
        <v>0</v>
      </c>
      <c r="S294" s="195">
        <v>0</v>
      </c>
      <c r="T294" s="196">
        <f>S294*H294</f>
        <v>0</v>
      </c>
      <c r="U294" s="34"/>
      <c r="V294" s="34"/>
      <c r="W294" s="34"/>
      <c r="X294" s="34"/>
      <c r="Y294" s="34"/>
      <c r="Z294" s="34"/>
      <c r="AA294" s="34"/>
      <c r="AB294" s="34"/>
      <c r="AC294" s="34"/>
      <c r="AD294" s="34"/>
      <c r="AE294" s="34"/>
      <c r="AR294" s="197" t="s">
        <v>125</v>
      </c>
      <c r="AT294" s="197" t="s">
        <v>121</v>
      </c>
      <c r="AU294" s="197" t="s">
        <v>83</v>
      </c>
      <c r="AY294" s="17" t="s">
        <v>120</v>
      </c>
      <c r="BE294" s="198">
        <f>IF(N294="základní",J294,0)</f>
        <v>0</v>
      </c>
      <c r="BF294" s="198">
        <f>IF(N294="snížená",J294,0)</f>
        <v>0</v>
      </c>
      <c r="BG294" s="198">
        <f>IF(N294="zákl. přenesená",J294,0)</f>
        <v>0</v>
      </c>
      <c r="BH294" s="198">
        <f>IF(N294="sníž. přenesená",J294,0)</f>
        <v>0</v>
      </c>
      <c r="BI294" s="198">
        <f>IF(N294="nulová",J294,0)</f>
        <v>0</v>
      </c>
      <c r="BJ294" s="17" t="s">
        <v>81</v>
      </c>
      <c r="BK294" s="198">
        <f>ROUND(I294*H294,2)</f>
        <v>0</v>
      </c>
      <c r="BL294" s="17" t="s">
        <v>125</v>
      </c>
      <c r="BM294" s="197" t="s">
        <v>858</v>
      </c>
    </row>
    <row r="295" spans="1:65" s="2" customFormat="1" ht="11.25">
      <c r="A295" s="34"/>
      <c r="B295" s="35"/>
      <c r="C295" s="36"/>
      <c r="D295" s="199" t="s">
        <v>127</v>
      </c>
      <c r="E295" s="36"/>
      <c r="F295" s="200" t="s">
        <v>445</v>
      </c>
      <c r="G295" s="36"/>
      <c r="H295" s="36"/>
      <c r="I295" s="201"/>
      <c r="J295" s="36"/>
      <c r="K295" s="36"/>
      <c r="L295" s="39"/>
      <c r="M295" s="202"/>
      <c r="N295" s="203"/>
      <c r="O295" s="71"/>
      <c r="P295" s="71"/>
      <c r="Q295" s="71"/>
      <c r="R295" s="71"/>
      <c r="S295" s="71"/>
      <c r="T295" s="72"/>
      <c r="U295" s="34"/>
      <c r="V295" s="34"/>
      <c r="W295" s="34"/>
      <c r="X295" s="34"/>
      <c r="Y295" s="34"/>
      <c r="Z295" s="34"/>
      <c r="AA295" s="34"/>
      <c r="AB295" s="34"/>
      <c r="AC295" s="34"/>
      <c r="AD295" s="34"/>
      <c r="AE295" s="34"/>
      <c r="AT295" s="17" t="s">
        <v>127</v>
      </c>
      <c r="AU295" s="17" t="s">
        <v>83</v>
      </c>
    </row>
    <row r="296" spans="1:65" s="13" customFormat="1" ht="11.25">
      <c r="B296" s="204"/>
      <c r="C296" s="205"/>
      <c r="D296" s="199" t="s">
        <v>128</v>
      </c>
      <c r="E296" s="206" t="s">
        <v>1</v>
      </c>
      <c r="F296" s="207" t="s">
        <v>859</v>
      </c>
      <c r="G296" s="205"/>
      <c r="H296" s="208">
        <v>50</v>
      </c>
      <c r="I296" s="209"/>
      <c r="J296" s="205"/>
      <c r="K296" s="205"/>
      <c r="L296" s="210"/>
      <c r="M296" s="211"/>
      <c r="N296" s="212"/>
      <c r="O296" s="212"/>
      <c r="P296" s="212"/>
      <c r="Q296" s="212"/>
      <c r="R296" s="212"/>
      <c r="S296" s="212"/>
      <c r="T296" s="213"/>
      <c r="AT296" s="214" t="s">
        <v>128</v>
      </c>
      <c r="AU296" s="214" t="s">
        <v>83</v>
      </c>
      <c r="AV296" s="13" t="s">
        <v>83</v>
      </c>
      <c r="AW296" s="13" t="s">
        <v>30</v>
      </c>
      <c r="AX296" s="13" t="s">
        <v>81</v>
      </c>
      <c r="AY296" s="214" t="s">
        <v>120</v>
      </c>
    </row>
    <row r="297" spans="1:65" s="2" customFormat="1" ht="24.2" customHeight="1">
      <c r="A297" s="34"/>
      <c r="B297" s="35"/>
      <c r="C297" s="185" t="s">
        <v>255</v>
      </c>
      <c r="D297" s="185" t="s">
        <v>121</v>
      </c>
      <c r="E297" s="186" t="s">
        <v>860</v>
      </c>
      <c r="F297" s="187" t="s">
        <v>861</v>
      </c>
      <c r="G297" s="188" t="s">
        <v>485</v>
      </c>
      <c r="H297" s="189">
        <v>2</v>
      </c>
      <c r="I297" s="190"/>
      <c r="J297" s="191">
        <f>ROUND(I297*H297,2)</f>
        <v>0</v>
      </c>
      <c r="K297" s="192"/>
      <c r="L297" s="39"/>
      <c r="M297" s="193" t="s">
        <v>1</v>
      </c>
      <c r="N297" s="194" t="s">
        <v>38</v>
      </c>
      <c r="O297" s="71"/>
      <c r="P297" s="195">
        <f>O297*H297</f>
        <v>0</v>
      </c>
      <c r="Q297" s="195">
        <v>0</v>
      </c>
      <c r="R297" s="195">
        <f>Q297*H297</f>
        <v>0</v>
      </c>
      <c r="S297" s="195">
        <v>0</v>
      </c>
      <c r="T297" s="196">
        <f>S297*H297</f>
        <v>0</v>
      </c>
      <c r="U297" s="34"/>
      <c r="V297" s="34"/>
      <c r="W297" s="34"/>
      <c r="X297" s="34"/>
      <c r="Y297" s="34"/>
      <c r="Z297" s="34"/>
      <c r="AA297" s="34"/>
      <c r="AB297" s="34"/>
      <c r="AC297" s="34"/>
      <c r="AD297" s="34"/>
      <c r="AE297" s="34"/>
      <c r="AR297" s="197" t="s">
        <v>125</v>
      </c>
      <c r="AT297" s="197" t="s">
        <v>121</v>
      </c>
      <c r="AU297" s="197" t="s">
        <v>83</v>
      </c>
      <c r="AY297" s="17" t="s">
        <v>120</v>
      </c>
      <c r="BE297" s="198">
        <f>IF(N297="základní",J297,0)</f>
        <v>0</v>
      </c>
      <c r="BF297" s="198">
        <f>IF(N297="snížená",J297,0)</f>
        <v>0</v>
      </c>
      <c r="BG297" s="198">
        <f>IF(N297="zákl. přenesená",J297,0)</f>
        <v>0</v>
      </c>
      <c r="BH297" s="198">
        <f>IF(N297="sníž. přenesená",J297,0)</f>
        <v>0</v>
      </c>
      <c r="BI297" s="198">
        <f>IF(N297="nulová",J297,0)</f>
        <v>0</v>
      </c>
      <c r="BJ297" s="17" t="s">
        <v>81</v>
      </c>
      <c r="BK297" s="198">
        <f>ROUND(I297*H297,2)</f>
        <v>0</v>
      </c>
      <c r="BL297" s="17" t="s">
        <v>125</v>
      </c>
      <c r="BM297" s="197" t="s">
        <v>862</v>
      </c>
    </row>
    <row r="298" spans="1:65" s="2" customFormat="1" ht="19.5">
      <c r="A298" s="34"/>
      <c r="B298" s="35"/>
      <c r="C298" s="36"/>
      <c r="D298" s="199" t="s">
        <v>127</v>
      </c>
      <c r="E298" s="36"/>
      <c r="F298" s="200" t="s">
        <v>861</v>
      </c>
      <c r="G298" s="36"/>
      <c r="H298" s="36"/>
      <c r="I298" s="201"/>
      <c r="J298" s="36"/>
      <c r="K298" s="36"/>
      <c r="L298" s="39"/>
      <c r="M298" s="202"/>
      <c r="N298" s="203"/>
      <c r="O298" s="71"/>
      <c r="P298" s="71"/>
      <c r="Q298" s="71"/>
      <c r="R298" s="71"/>
      <c r="S298" s="71"/>
      <c r="T298" s="72"/>
      <c r="U298" s="34"/>
      <c r="V298" s="34"/>
      <c r="W298" s="34"/>
      <c r="X298" s="34"/>
      <c r="Y298" s="34"/>
      <c r="Z298" s="34"/>
      <c r="AA298" s="34"/>
      <c r="AB298" s="34"/>
      <c r="AC298" s="34"/>
      <c r="AD298" s="34"/>
      <c r="AE298" s="34"/>
      <c r="AT298" s="17" t="s">
        <v>127</v>
      </c>
      <c r="AU298" s="17" t="s">
        <v>83</v>
      </c>
    </row>
    <row r="299" spans="1:65" s="13" customFormat="1" ht="11.25">
      <c r="B299" s="204"/>
      <c r="C299" s="205"/>
      <c r="D299" s="199" t="s">
        <v>128</v>
      </c>
      <c r="E299" s="206" t="s">
        <v>1</v>
      </c>
      <c r="F299" s="207" t="s">
        <v>83</v>
      </c>
      <c r="G299" s="205"/>
      <c r="H299" s="208">
        <v>2</v>
      </c>
      <c r="I299" s="209"/>
      <c r="J299" s="205"/>
      <c r="K299" s="205"/>
      <c r="L299" s="210"/>
      <c r="M299" s="211"/>
      <c r="N299" s="212"/>
      <c r="O299" s="212"/>
      <c r="P299" s="212"/>
      <c r="Q299" s="212"/>
      <c r="R299" s="212"/>
      <c r="S299" s="212"/>
      <c r="T299" s="213"/>
      <c r="AT299" s="214" t="s">
        <v>128</v>
      </c>
      <c r="AU299" s="214" t="s">
        <v>83</v>
      </c>
      <c r="AV299" s="13" t="s">
        <v>83</v>
      </c>
      <c r="AW299" s="13" t="s">
        <v>30</v>
      </c>
      <c r="AX299" s="13" t="s">
        <v>81</v>
      </c>
      <c r="AY299" s="214" t="s">
        <v>120</v>
      </c>
    </row>
    <row r="300" spans="1:65" s="2" customFormat="1" ht="24.2" customHeight="1">
      <c r="A300" s="34"/>
      <c r="B300" s="35"/>
      <c r="C300" s="185" t="s">
        <v>260</v>
      </c>
      <c r="D300" s="185" t="s">
        <v>121</v>
      </c>
      <c r="E300" s="186" t="s">
        <v>863</v>
      </c>
      <c r="F300" s="187" t="s">
        <v>864</v>
      </c>
      <c r="G300" s="188" t="s">
        <v>485</v>
      </c>
      <c r="H300" s="189">
        <v>2</v>
      </c>
      <c r="I300" s="190"/>
      <c r="J300" s="191">
        <f>ROUND(I300*H300,2)</f>
        <v>0</v>
      </c>
      <c r="K300" s="192"/>
      <c r="L300" s="39"/>
      <c r="M300" s="193" t="s">
        <v>1</v>
      </c>
      <c r="N300" s="194" t="s">
        <v>38</v>
      </c>
      <c r="O300" s="71"/>
      <c r="P300" s="195">
        <f>O300*H300</f>
        <v>0</v>
      </c>
      <c r="Q300" s="195">
        <v>0</v>
      </c>
      <c r="R300" s="195">
        <f>Q300*H300</f>
        <v>0</v>
      </c>
      <c r="S300" s="195">
        <v>0</v>
      </c>
      <c r="T300" s="196">
        <f>S300*H300</f>
        <v>0</v>
      </c>
      <c r="U300" s="34"/>
      <c r="V300" s="34"/>
      <c r="W300" s="34"/>
      <c r="X300" s="34"/>
      <c r="Y300" s="34"/>
      <c r="Z300" s="34"/>
      <c r="AA300" s="34"/>
      <c r="AB300" s="34"/>
      <c r="AC300" s="34"/>
      <c r="AD300" s="34"/>
      <c r="AE300" s="34"/>
      <c r="AR300" s="197" t="s">
        <v>125</v>
      </c>
      <c r="AT300" s="197" t="s">
        <v>121</v>
      </c>
      <c r="AU300" s="197" t="s">
        <v>83</v>
      </c>
      <c r="AY300" s="17" t="s">
        <v>120</v>
      </c>
      <c r="BE300" s="198">
        <f>IF(N300="základní",J300,0)</f>
        <v>0</v>
      </c>
      <c r="BF300" s="198">
        <f>IF(N300="snížená",J300,0)</f>
        <v>0</v>
      </c>
      <c r="BG300" s="198">
        <f>IF(N300="zákl. přenesená",J300,0)</f>
        <v>0</v>
      </c>
      <c r="BH300" s="198">
        <f>IF(N300="sníž. přenesená",J300,0)</f>
        <v>0</v>
      </c>
      <c r="BI300" s="198">
        <f>IF(N300="nulová",J300,0)</f>
        <v>0</v>
      </c>
      <c r="BJ300" s="17" t="s">
        <v>81</v>
      </c>
      <c r="BK300" s="198">
        <f>ROUND(I300*H300,2)</f>
        <v>0</v>
      </c>
      <c r="BL300" s="17" t="s">
        <v>125</v>
      </c>
      <c r="BM300" s="197" t="s">
        <v>865</v>
      </c>
    </row>
    <row r="301" spans="1:65" s="2" customFormat="1" ht="19.5">
      <c r="A301" s="34"/>
      <c r="B301" s="35"/>
      <c r="C301" s="36"/>
      <c r="D301" s="199" t="s">
        <v>127</v>
      </c>
      <c r="E301" s="36"/>
      <c r="F301" s="200" t="s">
        <v>864</v>
      </c>
      <c r="G301" s="36"/>
      <c r="H301" s="36"/>
      <c r="I301" s="201"/>
      <c r="J301" s="36"/>
      <c r="K301" s="36"/>
      <c r="L301" s="39"/>
      <c r="M301" s="202"/>
      <c r="N301" s="203"/>
      <c r="O301" s="71"/>
      <c r="P301" s="71"/>
      <c r="Q301" s="71"/>
      <c r="R301" s="71"/>
      <c r="S301" s="71"/>
      <c r="T301" s="72"/>
      <c r="U301" s="34"/>
      <c r="V301" s="34"/>
      <c r="W301" s="34"/>
      <c r="X301" s="34"/>
      <c r="Y301" s="34"/>
      <c r="Z301" s="34"/>
      <c r="AA301" s="34"/>
      <c r="AB301" s="34"/>
      <c r="AC301" s="34"/>
      <c r="AD301" s="34"/>
      <c r="AE301" s="34"/>
      <c r="AT301" s="17" t="s">
        <v>127</v>
      </c>
      <c r="AU301" s="17" t="s">
        <v>83</v>
      </c>
    </row>
    <row r="302" spans="1:65" s="13" customFormat="1" ht="11.25">
      <c r="B302" s="204"/>
      <c r="C302" s="205"/>
      <c r="D302" s="199" t="s">
        <v>128</v>
      </c>
      <c r="E302" s="206" t="s">
        <v>1</v>
      </c>
      <c r="F302" s="207" t="s">
        <v>83</v>
      </c>
      <c r="G302" s="205"/>
      <c r="H302" s="208">
        <v>2</v>
      </c>
      <c r="I302" s="209"/>
      <c r="J302" s="205"/>
      <c r="K302" s="205"/>
      <c r="L302" s="210"/>
      <c r="M302" s="211"/>
      <c r="N302" s="212"/>
      <c r="O302" s="212"/>
      <c r="P302" s="212"/>
      <c r="Q302" s="212"/>
      <c r="R302" s="212"/>
      <c r="S302" s="212"/>
      <c r="T302" s="213"/>
      <c r="AT302" s="214" t="s">
        <v>128</v>
      </c>
      <c r="AU302" s="214" t="s">
        <v>83</v>
      </c>
      <c r="AV302" s="13" t="s">
        <v>83</v>
      </c>
      <c r="AW302" s="13" t="s">
        <v>30</v>
      </c>
      <c r="AX302" s="13" t="s">
        <v>81</v>
      </c>
      <c r="AY302" s="214" t="s">
        <v>120</v>
      </c>
    </row>
    <row r="303" spans="1:65" s="2" customFormat="1" ht="24.2" customHeight="1">
      <c r="A303" s="34"/>
      <c r="B303" s="35"/>
      <c r="C303" s="185" t="s">
        <v>263</v>
      </c>
      <c r="D303" s="185" t="s">
        <v>121</v>
      </c>
      <c r="E303" s="186" t="s">
        <v>866</v>
      </c>
      <c r="F303" s="187" t="s">
        <v>867</v>
      </c>
      <c r="G303" s="188" t="s">
        <v>162</v>
      </c>
      <c r="H303" s="189">
        <v>6</v>
      </c>
      <c r="I303" s="190"/>
      <c r="J303" s="191">
        <f>ROUND(I303*H303,2)</f>
        <v>0</v>
      </c>
      <c r="K303" s="192"/>
      <c r="L303" s="39"/>
      <c r="M303" s="193" t="s">
        <v>1</v>
      </c>
      <c r="N303" s="194" t="s">
        <v>38</v>
      </c>
      <c r="O303" s="71"/>
      <c r="P303" s="195">
        <f>O303*H303</f>
        <v>0</v>
      </c>
      <c r="Q303" s="195">
        <v>0</v>
      </c>
      <c r="R303" s="195">
        <f>Q303*H303</f>
        <v>0</v>
      </c>
      <c r="S303" s="195">
        <v>0</v>
      </c>
      <c r="T303" s="196">
        <f>S303*H303</f>
        <v>0</v>
      </c>
      <c r="U303" s="34"/>
      <c r="V303" s="34"/>
      <c r="W303" s="34"/>
      <c r="X303" s="34"/>
      <c r="Y303" s="34"/>
      <c r="Z303" s="34"/>
      <c r="AA303" s="34"/>
      <c r="AB303" s="34"/>
      <c r="AC303" s="34"/>
      <c r="AD303" s="34"/>
      <c r="AE303" s="34"/>
      <c r="AR303" s="197" t="s">
        <v>125</v>
      </c>
      <c r="AT303" s="197" t="s">
        <v>121</v>
      </c>
      <c r="AU303" s="197" t="s">
        <v>83</v>
      </c>
      <c r="AY303" s="17" t="s">
        <v>120</v>
      </c>
      <c r="BE303" s="198">
        <f>IF(N303="základní",J303,0)</f>
        <v>0</v>
      </c>
      <c r="BF303" s="198">
        <f>IF(N303="snížená",J303,0)</f>
        <v>0</v>
      </c>
      <c r="BG303" s="198">
        <f>IF(N303="zákl. přenesená",J303,0)</f>
        <v>0</v>
      </c>
      <c r="BH303" s="198">
        <f>IF(N303="sníž. přenesená",J303,0)</f>
        <v>0</v>
      </c>
      <c r="BI303" s="198">
        <f>IF(N303="nulová",J303,0)</f>
        <v>0</v>
      </c>
      <c r="BJ303" s="17" t="s">
        <v>81</v>
      </c>
      <c r="BK303" s="198">
        <f>ROUND(I303*H303,2)</f>
        <v>0</v>
      </c>
      <c r="BL303" s="17" t="s">
        <v>125</v>
      </c>
      <c r="BM303" s="197" t="s">
        <v>868</v>
      </c>
    </row>
    <row r="304" spans="1:65" s="2" customFormat="1" ht="19.5">
      <c r="A304" s="34"/>
      <c r="B304" s="35"/>
      <c r="C304" s="36"/>
      <c r="D304" s="199" t="s">
        <v>127</v>
      </c>
      <c r="E304" s="36"/>
      <c r="F304" s="200" t="s">
        <v>867</v>
      </c>
      <c r="G304" s="36"/>
      <c r="H304" s="36"/>
      <c r="I304" s="201"/>
      <c r="J304" s="36"/>
      <c r="K304" s="36"/>
      <c r="L304" s="39"/>
      <c r="M304" s="202"/>
      <c r="N304" s="203"/>
      <c r="O304" s="71"/>
      <c r="P304" s="71"/>
      <c r="Q304" s="71"/>
      <c r="R304" s="71"/>
      <c r="S304" s="71"/>
      <c r="T304" s="72"/>
      <c r="U304" s="34"/>
      <c r="V304" s="34"/>
      <c r="W304" s="34"/>
      <c r="X304" s="34"/>
      <c r="Y304" s="34"/>
      <c r="Z304" s="34"/>
      <c r="AA304" s="34"/>
      <c r="AB304" s="34"/>
      <c r="AC304" s="34"/>
      <c r="AD304" s="34"/>
      <c r="AE304" s="34"/>
      <c r="AT304" s="17" t="s">
        <v>127</v>
      </c>
      <c r="AU304" s="17" t="s">
        <v>83</v>
      </c>
    </row>
    <row r="305" spans="1:65" s="15" customFormat="1" ht="11.25">
      <c r="B305" s="239"/>
      <c r="C305" s="240"/>
      <c r="D305" s="199" t="s">
        <v>128</v>
      </c>
      <c r="E305" s="241" t="s">
        <v>1</v>
      </c>
      <c r="F305" s="242" t="s">
        <v>869</v>
      </c>
      <c r="G305" s="240"/>
      <c r="H305" s="241" t="s">
        <v>1</v>
      </c>
      <c r="I305" s="243"/>
      <c r="J305" s="240"/>
      <c r="K305" s="240"/>
      <c r="L305" s="244"/>
      <c r="M305" s="245"/>
      <c r="N305" s="246"/>
      <c r="O305" s="246"/>
      <c r="P305" s="246"/>
      <c r="Q305" s="246"/>
      <c r="R305" s="246"/>
      <c r="S305" s="246"/>
      <c r="T305" s="247"/>
      <c r="AT305" s="248" t="s">
        <v>128</v>
      </c>
      <c r="AU305" s="248" t="s">
        <v>83</v>
      </c>
      <c r="AV305" s="15" t="s">
        <v>81</v>
      </c>
      <c r="AW305" s="15" t="s">
        <v>30</v>
      </c>
      <c r="AX305" s="15" t="s">
        <v>73</v>
      </c>
      <c r="AY305" s="248" t="s">
        <v>120</v>
      </c>
    </row>
    <row r="306" spans="1:65" s="13" customFormat="1" ht="11.25">
      <c r="B306" s="204"/>
      <c r="C306" s="205"/>
      <c r="D306" s="199" t="s">
        <v>128</v>
      </c>
      <c r="E306" s="206" t="s">
        <v>1</v>
      </c>
      <c r="F306" s="207" t="s">
        <v>145</v>
      </c>
      <c r="G306" s="205"/>
      <c r="H306" s="208">
        <v>6</v>
      </c>
      <c r="I306" s="209"/>
      <c r="J306" s="205"/>
      <c r="K306" s="205"/>
      <c r="L306" s="210"/>
      <c r="M306" s="211"/>
      <c r="N306" s="212"/>
      <c r="O306" s="212"/>
      <c r="P306" s="212"/>
      <c r="Q306" s="212"/>
      <c r="R306" s="212"/>
      <c r="S306" s="212"/>
      <c r="T306" s="213"/>
      <c r="AT306" s="214" t="s">
        <v>128</v>
      </c>
      <c r="AU306" s="214" t="s">
        <v>83</v>
      </c>
      <c r="AV306" s="13" t="s">
        <v>83</v>
      </c>
      <c r="AW306" s="13" t="s">
        <v>30</v>
      </c>
      <c r="AX306" s="13" t="s">
        <v>81</v>
      </c>
      <c r="AY306" s="214" t="s">
        <v>120</v>
      </c>
    </row>
    <row r="307" spans="1:65" s="2" customFormat="1" ht="14.45" customHeight="1">
      <c r="A307" s="34"/>
      <c r="B307" s="35"/>
      <c r="C307" s="185" t="s">
        <v>204</v>
      </c>
      <c r="D307" s="185" t="s">
        <v>121</v>
      </c>
      <c r="E307" s="186" t="s">
        <v>870</v>
      </c>
      <c r="F307" s="187" t="s">
        <v>871</v>
      </c>
      <c r="G307" s="188" t="s">
        <v>162</v>
      </c>
      <c r="H307" s="189">
        <v>6</v>
      </c>
      <c r="I307" s="190"/>
      <c r="J307" s="191">
        <f>ROUND(I307*H307,2)</f>
        <v>0</v>
      </c>
      <c r="K307" s="192"/>
      <c r="L307" s="39"/>
      <c r="M307" s="193" t="s">
        <v>1</v>
      </c>
      <c r="N307" s="194" t="s">
        <v>38</v>
      </c>
      <c r="O307" s="71"/>
      <c r="P307" s="195">
        <f>O307*H307</f>
        <v>0</v>
      </c>
      <c r="Q307" s="195">
        <v>0</v>
      </c>
      <c r="R307" s="195">
        <f>Q307*H307</f>
        <v>0</v>
      </c>
      <c r="S307" s="195">
        <v>0</v>
      </c>
      <c r="T307" s="196">
        <f>S307*H307</f>
        <v>0</v>
      </c>
      <c r="U307" s="34"/>
      <c r="V307" s="34"/>
      <c r="W307" s="34"/>
      <c r="X307" s="34"/>
      <c r="Y307" s="34"/>
      <c r="Z307" s="34"/>
      <c r="AA307" s="34"/>
      <c r="AB307" s="34"/>
      <c r="AC307" s="34"/>
      <c r="AD307" s="34"/>
      <c r="AE307" s="34"/>
      <c r="AR307" s="197" t="s">
        <v>125</v>
      </c>
      <c r="AT307" s="197" t="s">
        <v>121</v>
      </c>
      <c r="AU307" s="197" t="s">
        <v>83</v>
      </c>
      <c r="AY307" s="17" t="s">
        <v>120</v>
      </c>
      <c r="BE307" s="198">
        <f>IF(N307="základní",J307,0)</f>
        <v>0</v>
      </c>
      <c r="BF307" s="198">
        <f>IF(N307="snížená",J307,0)</f>
        <v>0</v>
      </c>
      <c r="BG307" s="198">
        <f>IF(N307="zákl. přenesená",J307,0)</f>
        <v>0</v>
      </c>
      <c r="BH307" s="198">
        <f>IF(N307="sníž. přenesená",J307,0)</f>
        <v>0</v>
      </c>
      <c r="BI307" s="198">
        <f>IF(N307="nulová",J307,0)</f>
        <v>0</v>
      </c>
      <c r="BJ307" s="17" t="s">
        <v>81</v>
      </c>
      <c r="BK307" s="198">
        <f>ROUND(I307*H307,2)</f>
        <v>0</v>
      </c>
      <c r="BL307" s="17" t="s">
        <v>125</v>
      </c>
      <c r="BM307" s="197" t="s">
        <v>872</v>
      </c>
    </row>
    <row r="308" spans="1:65" s="2" customFormat="1" ht="11.25">
      <c r="A308" s="34"/>
      <c r="B308" s="35"/>
      <c r="C308" s="36"/>
      <c r="D308" s="199" t="s">
        <v>127</v>
      </c>
      <c r="E308" s="36"/>
      <c r="F308" s="200" t="s">
        <v>871</v>
      </c>
      <c r="G308" s="36"/>
      <c r="H308" s="36"/>
      <c r="I308" s="201"/>
      <c r="J308" s="36"/>
      <c r="K308" s="36"/>
      <c r="L308" s="39"/>
      <c r="M308" s="202"/>
      <c r="N308" s="203"/>
      <c r="O308" s="71"/>
      <c r="P308" s="71"/>
      <c r="Q308" s="71"/>
      <c r="R308" s="71"/>
      <c r="S308" s="71"/>
      <c r="T308" s="72"/>
      <c r="U308" s="34"/>
      <c r="V308" s="34"/>
      <c r="W308" s="34"/>
      <c r="X308" s="34"/>
      <c r="Y308" s="34"/>
      <c r="Z308" s="34"/>
      <c r="AA308" s="34"/>
      <c r="AB308" s="34"/>
      <c r="AC308" s="34"/>
      <c r="AD308" s="34"/>
      <c r="AE308" s="34"/>
      <c r="AT308" s="17" t="s">
        <v>127</v>
      </c>
      <c r="AU308" s="17" t="s">
        <v>83</v>
      </c>
    </row>
    <row r="309" spans="1:65" s="13" customFormat="1" ht="11.25">
      <c r="B309" s="204"/>
      <c r="C309" s="205"/>
      <c r="D309" s="199" t="s">
        <v>128</v>
      </c>
      <c r="E309" s="206" t="s">
        <v>1</v>
      </c>
      <c r="F309" s="207" t="s">
        <v>145</v>
      </c>
      <c r="G309" s="205"/>
      <c r="H309" s="208">
        <v>6</v>
      </c>
      <c r="I309" s="209"/>
      <c r="J309" s="205"/>
      <c r="K309" s="205"/>
      <c r="L309" s="210"/>
      <c r="M309" s="211"/>
      <c r="N309" s="212"/>
      <c r="O309" s="212"/>
      <c r="P309" s="212"/>
      <c r="Q309" s="212"/>
      <c r="R309" s="212"/>
      <c r="S309" s="212"/>
      <c r="T309" s="213"/>
      <c r="AT309" s="214" t="s">
        <v>128</v>
      </c>
      <c r="AU309" s="214" t="s">
        <v>83</v>
      </c>
      <c r="AV309" s="13" t="s">
        <v>83</v>
      </c>
      <c r="AW309" s="13" t="s">
        <v>30</v>
      </c>
      <c r="AX309" s="13" t="s">
        <v>81</v>
      </c>
      <c r="AY309" s="214" t="s">
        <v>120</v>
      </c>
    </row>
    <row r="310" spans="1:65" s="2" customFormat="1" ht="14.45" customHeight="1">
      <c r="A310" s="34"/>
      <c r="B310" s="35"/>
      <c r="C310" s="228" t="s">
        <v>268</v>
      </c>
      <c r="D310" s="228" t="s">
        <v>159</v>
      </c>
      <c r="E310" s="229" t="s">
        <v>873</v>
      </c>
      <c r="F310" s="230" t="s">
        <v>874</v>
      </c>
      <c r="G310" s="231" t="s">
        <v>162</v>
      </c>
      <c r="H310" s="232">
        <v>6</v>
      </c>
      <c r="I310" s="233"/>
      <c r="J310" s="234">
        <f>ROUND(I310*H310,2)</f>
        <v>0</v>
      </c>
      <c r="K310" s="235"/>
      <c r="L310" s="236"/>
      <c r="M310" s="237" t="s">
        <v>1</v>
      </c>
      <c r="N310" s="238" t="s">
        <v>38</v>
      </c>
      <c r="O310" s="71"/>
      <c r="P310" s="195">
        <f>O310*H310</f>
        <v>0</v>
      </c>
      <c r="Q310" s="195">
        <v>0</v>
      </c>
      <c r="R310" s="195">
        <f>Q310*H310</f>
        <v>0</v>
      </c>
      <c r="S310" s="195">
        <v>0</v>
      </c>
      <c r="T310" s="196">
        <f>S310*H310</f>
        <v>0</v>
      </c>
      <c r="U310" s="34"/>
      <c r="V310" s="34"/>
      <c r="W310" s="34"/>
      <c r="X310" s="34"/>
      <c r="Y310" s="34"/>
      <c r="Z310" s="34"/>
      <c r="AA310" s="34"/>
      <c r="AB310" s="34"/>
      <c r="AC310" s="34"/>
      <c r="AD310" s="34"/>
      <c r="AE310" s="34"/>
      <c r="AR310" s="197" t="s">
        <v>158</v>
      </c>
      <c r="AT310" s="197" t="s">
        <v>159</v>
      </c>
      <c r="AU310" s="197" t="s">
        <v>83</v>
      </c>
      <c r="AY310" s="17" t="s">
        <v>120</v>
      </c>
      <c r="BE310" s="198">
        <f>IF(N310="základní",J310,0)</f>
        <v>0</v>
      </c>
      <c r="BF310" s="198">
        <f>IF(N310="snížená",J310,0)</f>
        <v>0</v>
      </c>
      <c r="BG310" s="198">
        <f>IF(N310="zákl. přenesená",J310,0)</f>
        <v>0</v>
      </c>
      <c r="BH310" s="198">
        <f>IF(N310="sníž. přenesená",J310,0)</f>
        <v>0</v>
      </c>
      <c r="BI310" s="198">
        <f>IF(N310="nulová",J310,0)</f>
        <v>0</v>
      </c>
      <c r="BJ310" s="17" t="s">
        <v>81</v>
      </c>
      <c r="BK310" s="198">
        <f>ROUND(I310*H310,2)</f>
        <v>0</v>
      </c>
      <c r="BL310" s="17" t="s">
        <v>125</v>
      </c>
      <c r="BM310" s="197" t="s">
        <v>875</v>
      </c>
    </row>
    <row r="311" spans="1:65" s="2" customFormat="1" ht="11.25">
      <c r="A311" s="34"/>
      <c r="B311" s="35"/>
      <c r="C311" s="36"/>
      <c r="D311" s="199" t="s">
        <v>127</v>
      </c>
      <c r="E311" s="36"/>
      <c r="F311" s="200" t="s">
        <v>874</v>
      </c>
      <c r="G311" s="36"/>
      <c r="H311" s="36"/>
      <c r="I311" s="201"/>
      <c r="J311" s="36"/>
      <c r="K311" s="36"/>
      <c r="L311" s="39"/>
      <c r="M311" s="202"/>
      <c r="N311" s="203"/>
      <c r="O311" s="71"/>
      <c r="P311" s="71"/>
      <c r="Q311" s="71"/>
      <c r="R311" s="71"/>
      <c r="S311" s="71"/>
      <c r="T311" s="72"/>
      <c r="U311" s="34"/>
      <c r="V311" s="34"/>
      <c r="W311" s="34"/>
      <c r="X311" s="34"/>
      <c r="Y311" s="34"/>
      <c r="Z311" s="34"/>
      <c r="AA311" s="34"/>
      <c r="AB311" s="34"/>
      <c r="AC311" s="34"/>
      <c r="AD311" s="34"/>
      <c r="AE311" s="34"/>
      <c r="AT311" s="17" t="s">
        <v>127</v>
      </c>
      <c r="AU311" s="17" t="s">
        <v>83</v>
      </c>
    </row>
    <row r="312" spans="1:65" s="13" customFormat="1" ht="11.25">
      <c r="B312" s="204"/>
      <c r="C312" s="205"/>
      <c r="D312" s="199" t="s">
        <v>128</v>
      </c>
      <c r="E312" s="206" t="s">
        <v>1</v>
      </c>
      <c r="F312" s="207" t="s">
        <v>145</v>
      </c>
      <c r="G312" s="205"/>
      <c r="H312" s="208">
        <v>6</v>
      </c>
      <c r="I312" s="209"/>
      <c r="J312" s="205"/>
      <c r="K312" s="205"/>
      <c r="L312" s="210"/>
      <c r="M312" s="211"/>
      <c r="N312" s="212"/>
      <c r="O312" s="212"/>
      <c r="P312" s="212"/>
      <c r="Q312" s="212"/>
      <c r="R312" s="212"/>
      <c r="S312" s="212"/>
      <c r="T312" s="213"/>
      <c r="AT312" s="214" t="s">
        <v>128</v>
      </c>
      <c r="AU312" s="214" t="s">
        <v>83</v>
      </c>
      <c r="AV312" s="13" t="s">
        <v>83</v>
      </c>
      <c r="AW312" s="13" t="s">
        <v>30</v>
      </c>
      <c r="AX312" s="13" t="s">
        <v>81</v>
      </c>
      <c r="AY312" s="214" t="s">
        <v>120</v>
      </c>
    </row>
    <row r="313" spans="1:65" s="2" customFormat="1" ht="14.45" customHeight="1">
      <c r="A313" s="34"/>
      <c r="B313" s="35"/>
      <c r="C313" s="185" t="s">
        <v>271</v>
      </c>
      <c r="D313" s="185" t="s">
        <v>121</v>
      </c>
      <c r="E313" s="186" t="s">
        <v>876</v>
      </c>
      <c r="F313" s="187" t="s">
        <v>877</v>
      </c>
      <c r="G313" s="188" t="s">
        <v>214</v>
      </c>
      <c r="H313" s="189">
        <v>4.5670000000000002</v>
      </c>
      <c r="I313" s="190"/>
      <c r="J313" s="191">
        <f>ROUND(I313*H313,2)</f>
        <v>0</v>
      </c>
      <c r="K313" s="192"/>
      <c r="L313" s="39"/>
      <c r="M313" s="193" t="s">
        <v>1</v>
      </c>
      <c r="N313" s="194" t="s">
        <v>38</v>
      </c>
      <c r="O313" s="71"/>
      <c r="P313" s="195">
        <f>O313*H313</f>
        <v>0</v>
      </c>
      <c r="Q313" s="195">
        <v>0</v>
      </c>
      <c r="R313" s="195">
        <f>Q313*H313</f>
        <v>0</v>
      </c>
      <c r="S313" s="195">
        <v>0</v>
      </c>
      <c r="T313" s="196">
        <f>S313*H313</f>
        <v>0</v>
      </c>
      <c r="U313" s="34"/>
      <c r="V313" s="34"/>
      <c r="W313" s="34"/>
      <c r="X313" s="34"/>
      <c r="Y313" s="34"/>
      <c r="Z313" s="34"/>
      <c r="AA313" s="34"/>
      <c r="AB313" s="34"/>
      <c r="AC313" s="34"/>
      <c r="AD313" s="34"/>
      <c r="AE313" s="34"/>
      <c r="AR313" s="197" t="s">
        <v>125</v>
      </c>
      <c r="AT313" s="197" t="s">
        <v>121</v>
      </c>
      <c r="AU313" s="197" t="s">
        <v>83</v>
      </c>
      <c r="AY313" s="17" t="s">
        <v>120</v>
      </c>
      <c r="BE313" s="198">
        <f>IF(N313="základní",J313,0)</f>
        <v>0</v>
      </c>
      <c r="BF313" s="198">
        <f>IF(N313="snížená",J313,0)</f>
        <v>0</v>
      </c>
      <c r="BG313" s="198">
        <f>IF(N313="zákl. přenesená",J313,0)</f>
        <v>0</v>
      </c>
      <c r="BH313" s="198">
        <f>IF(N313="sníž. přenesená",J313,0)</f>
        <v>0</v>
      </c>
      <c r="BI313" s="198">
        <f>IF(N313="nulová",J313,0)</f>
        <v>0</v>
      </c>
      <c r="BJ313" s="17" t="s">
        <v>81</v>
      </c>
      <c r="BK313" s="198">
        <f>ROUND(I313*H313,2)</f>
        <v>0</v>
      </c>
      <c r="BL313" s="17" t="s">
        <v>125</v>
      </c>
      <c r="BM313" s="197" t="s">
        <v>878</v>
      </c>
    </row>
    <row r="314" spans="1:65" s="2" customFormat="1" ht="11.25">
      <c r="A314" s="34"/>
      <c r="B314" s="35"/>
      <c r="C314" s="36"/>
      <c r="D314" s="199" t="s">
        <v>127</v>
      </c>
      <c r="E314" s="36"/>
      <c r="F314" s="200" t="s">
        <v>877</v>
      </c>
      <c r="G314" s="36"/>
      <c r="H314" s="36"/>
      <c r="I314" s="201"/>
      <c r="J314" s="36"/>
      <c r="K314" s="36"/>
      <c r="L314" s="39"/>
      <c r="M314" s="202"/>
      <c r="N314" s="203"/>
      <c r="O314" s="71"/>
      <c r="P314" s="71"/>
      <c r="Q314" s="71"/>
      <c r="R314" s="71"/>
      <c r="S314" s="71"/>
      <c r="T314" s="72"/>
      <c r="U314" s="34"/>
      <c r="V314" s="34"/>
      <c r="W314" s="34"/>
      <c r="X314" s="34"/>
      <c r="Y314" s="34"/>
      <c r="Z314" s="34"/>
      <c r="AA314" s="34"/>
      <c r="AB314" s="34"/>
      <c r="AC314" s="34"/>
      <c r="AD314" s="34"/>
      <c r="AE314" s="34"/>
      <c r="AT314" s="17" t="s">
        <v>127</v>
      </c>
      <c r="AU314" s="17" t="s">
        <v>83</v>
      </c>
    </row>
    <row r="315" spans="1:65" s="13" customFormat="1" ht="11.25">
      <c r="B315" s="204"/>
      <c r="C315" s="205"/>
      <c r="D315" s="199" t="s">
        <v>128</v>
      </c>
      <c r="E315" s="206" t="s">
        <v>1</v>
      </c>
      <c r="F315" s="207" t="s">
        <v>879</v>
      </c>
      <c r="G315" s="205"/>
      <c r="H315" s="208">
        <v>4.5670000000000002</v>
      </c>
      <c r="I315" s="209"/>
      <c r="J315" s="205"/>
      <c r="K315" s="205"/>
      <c r="L315" s="210"/>
      <c r="M315" s="211"/>
      <c r="N315" s="212"/>
      <c r="O315" s="212"/>
      <c r="P315" s="212"/>
      <c r="Q315" s="212"/>
      <c r="R315" s="212"/>
      <c r="S315" s="212"/>
      <c r="T315" s="213"/>
      <c r="AT315" s="214" t="s">
        <v>128</v>
      </c>
      <c r="AU315" s="214" t="s">
        <v>83</v>
      </c>
      <c r="AV315" s="13" t="s">
        <v>83</v>
      </c>
      <c r="AW315" s="13" t="s">
        <v>30</v>
      </c>
      <c r="AX315" s="13" t="s">
        <v>81</v>
      </c>
      <c r="AY315" s="214" t="s">
        <v>120</v>
      </c>
    </row>
    <row r="316" spans="1:65" s="2" customFormat="1" ht="14.45" customHeight="1">
      <c r="A316" s="34"/>
      <c r="B316" s="35"/>
      <c r="C316" s="185" t="s">
        <v>274</v>
      </c>
      <c r="D316" s="185" t="s">
        <v>121</v>
      </c>
      <c r="E316" s="186" t="s">
        <v>619</v>
      </c>
      <c r="F316" s="187" t="s">
        <v>620</v>
      </c>
      <c r="G316" s="188" t="s">
        <v>214</v>
      </c>
      <c r="H316" s="189">
        <v>46.405999999999999</v>
      </c>
      <c r="I316" s="190"/>
      <c r="J316" s="191">
        <f>ROUND(I316*H316,2)</f>
        <v>0</v>
      </c>
      <c r="K316" s="192"/>
      <c r="L316" s="39"/>
      <c r="M316" s="193" t="s">
        <v>1</v>
      </c>
      <c r="N316" s="194" t="s">
        <v>38</v>
      </c>
      <c r="O316" s="71"/>
      <c r="P316" s="195">
        <f>O316*H316</f>
        <v>0</v>
      </c>
      <c r="Q316" s="195">
        <v>0</v>
      </c>
      <c r="R316" s="195">
        <f>Q316*H316</f>
        <v>0</v>
      </c>
      <c r="S316" s="195">
        <v>0</v>
      </c>
      <c r="T316" s="196">
        <f>S316*H316</f>
        <v>0</v>
      </c>
      <c r="U316" s="34"/>
      <c r="V316" s="34"/>
      <c r="W316" s="34"/>
      <c r="X316" s="34"/>
      <c r="Y316" s="34"/>
      <c r="Z316" s="34"/>
      <c r="AA316" s="34"/>
      <c r="AB316" s="34"/>
      <c r="AC316" s="34"/>
      <c r="AD316" s="34"/>
      <c r="AE316" s="34"/>
      <c r="AR316" s="197" t="s">
        <v>125</v>
      </c>
      <c r="AT316" s="197" t="s">
        <v>121</v>
      </c>
      <c r="AU316" s="197" t="s">
        <v>83</v>
      </c>
      <c r="AY316" s="17" t="s">
        <v>120</v>
      </c>
      <c r="BE316" s="198">
        <f>IF(N316="základní",J316,0)</f>
        <v>0</v>
      </c>
      <c r="BF316" s="198">
        <f>IF(N316="snížená",J316,0)</f>
        <v>0</v>
      </c>
      <c r="BG316" s="198">
        <f>IF(N316="zákl. přenesená",J316,0)</f>
        <v>0</v>
      </c>
      <c r="BH316" s="198">
        <f>IF(N316="sníž. přenesená",J316,0)</f>
        <v>0</v>
      </c>
      <c r="BI316" s="198">
        <f>IF(N316="nulová",J316,0)</f>
        <v>0</v>
      </c>
      <c r="BJ316" s="17" t="s">
        <v>81</v>
      </c>
      <c r="BK316" s="198">
        <f>ROUND(I316*H316,2)</f>
        <v>0</v>
      </c>
      <c r="BL316" s="17" t="s">
        <v>125</v>
      </c>
      <c r="BM316" s="197" t="s">
        <v>880</v>
      </c>
    </row>
    <row r="317" spans="1:65" s="2" customFormat="1" ht="11.25">
      <c r="A317" s="34"/>
      <c r="B317" s="35"/>
      <c r="C317" s="36"/>
      <c r="D317" s="199" t="s">
        <v>127</v>
      </c>
      <c r="E317" s="36"/>
      <c r="F317" s="200" t="s">
        <v>620</v>
      </c>
      <c r="G317" s="36"/>
      <c r="H317" s="36"/>
      <c r="I317" s="201"/>
      <c r="J317" s="36"/>
      <c r="K317" s="36"/>
      <c r="L317" s="39"/>
      <c r="M317" s="202"/>
      <c r="N317" s="203"/>
      <c r="O317" s="71"/>
      <c r="P317" s="71"/>
      <c r="Q317" s="71"/>
      <c r="R317" s="71"/>
      <c r="S317" s="71"/>
      <c r="T317" s="72"/>
      <c r="U317" s="34"/>
      <c r="V317" s="34"/>
      <c r="W317" s="34"/>
      <c r="X317" s="34"/>
      <c r="Y317" s="34"/>
      <c r="Z317" s="34"/>
      <c r="AA317" s="34"/>
      <c r="AB317" s="34"/>
      <c r="AC317" s="34"/>
      <c r="AD317" s="34"/>
      <c r="AE317" s="34"/>
      <c r="AT317" s="17" t="s">
        <v>127</v>
      </c>
      <c r="AU317" s="17" t="s">
        <v>83</v>
      </c>
    </row>
    <row r="318" spans="1:65" s="13" customFormat="1" ht="11.25">
      <c r="B318" s="204"/>
      <c r="C318" s="205"/>
      <c r="D318" s="199" t="s">
        <v>128</v>
      </c>
      <c r="E318" s="206" t="s">
        <v>1</v>
      </c>
      <c r="F318" s="207" t="s">
        <v>881</v>
      </c>
      <c r="G318" s="205"/>
      <c r="H318" s="208">
        <v>46.405999999999999</v>
      </c>
      <c r="I318" s="209"/>
      <c r="J318" s="205"/>
      <c r="K318" s="205"/>
      <c r="L318" s="210"/>
      <c r="M318" s="211"/>
      <c r="N318" s="212"/>
      <c r="O318" s="212"/>
      <c r="P318" s="212"/>
      <c r="Q318" s="212"/>
      <c r="R318" s="212"/>
      <c r="S318" s="212"/>
      <c r="T318" s="213"/>
      <c r="AT318" s="214" t="s">
        <v>128</v>
      </c>
      <c r="AU318" s="214" t="s">
        <v>83</v>
      </c>
      <c r="AV318" s="13" t="s">
        <v>83</v>
      </c>
      <c r="AW318" s="13" t="s">
        <v>30</v>
      </c>
      <c r="AX318" s="13" t="s">
        <v>81</v>
      </c>
      <c r="AY318" s="214" t="s">
        <v>120</v>
      </c>
    </row>
    <row r="319" spans="1:65" s="12" customFormat="1" ht="25.9" customHeight="1">
      <c r="B319" s="171"/>
      <c r="C319" s="172"/>
      <c r="D319" s="173" t="s">
        <v>72</v>
      </c>
      <c r="E319" s="174" t="s">
        <v>88</v>
      </c>
      <c r="F319" s="174" t="s">
        <v>625</v>
      </c>
      <c r="G319" s="172"/>
      <c r="H319" s="172"/>
      <c r="I319" s="175"/>
      <c r="J319" s="176">
        <f>BK319</f>
        <v>0</v>
      </c>
      <c r="K319" s="172"/>
      <c r="L319" s="177"/>
      <c r="M319" s="178"/>
      <c r="N319" s="179"/>
      <c r="O319" s="179"/>
      <c r="P319" s="180">
        <f>SUM(P320:P376)</f>
        <v>0</v>
      </c>
      <c r="Q319" s="179"/>
      <c r="R319" s="180">
        <f>SUM(R320:R376)</f>
        <v>0</v>
      </c>
      <c r="S319" s="179"/>
      <c r="T319" s="181">
        <f>SUM(T320:T376)</f>
        <v>0</v>
      </c>
      <c r="AR319" s="182" t="s">
        <v>141</v>
      </c>
      <c r="AT319" s="183" t="s">
        <v>72</v>
      </c>
      <c r="AU319" s="183" t="s">
        <v>73</v>
      </c>
      <c r="AY319" s="182" t="s">
        <v>120</v>
      </c>
      <c r="BK319" s="184">
        <f>SUM(BK320:BK376)</f>
        <v>0</v>
      </c>
    </row>
    <row r="320" spans="1:65" s="2" customFormat="1" ht="49.15" customHeight="1">
      <c r="A320" s="34"/>
      <c r="B320" s="35"/>
      <c r="C320" s="185" t="s">
        <v>277</v>
      </c>
      <c r="D320" s="185" t="s">
        <v>121</v>
      </c>
      <c r="E320" s="186" t="s">
        <v>627</v>
      </c>
      <c r="F320" s="187" t="s">
        <v>628</v>
      </c>
      <c r="G320" s="188" t="s">
        <v>214</v>
      </c>
      <c r="H320" s="189">
        <v>108</v>
      </c>
      <c r="I320" s="190"/>
      <c r="J320" s="191">
        <f>ROUND(I320*H320,2)</f>
        <v>0</v>
      </c>
      <c r="K320" s="192"/>
      <c r="L320" s="39"/>
      <c r="M320" s="193" t="s">
        <v>1</v>
      </c>
      <c r="N320" s="194" t="s">
        <v>38</v>
      </c>
      <c r="O320" s="71"/>
      <c r="P320" s="195">
        <f>O320*H320</f>
        <v>0</v>
      </c>
      <c r="Q320" s="195">
        <v>0</v>
      </c>
      <c r="R320" s="195">
        <f>Q320*H320</f>
        <v>0</v>
      </c>
      <c r="S320" s="195">
        <v>0</v>
      </c>
      <c r="T320" s="196">
        <f>S320*H320</f>
        <v>0</v>
      </c>
      <c r="U320" s="34"/>
      <c r="V320" s="34"/>
      <c r="W320" s="34"/>
      <c r="X320" s="34"/>
      <c r="Y320" s="34"/>
      <c r="Z320" s="34"/>
      <c r="AA320" s="34"/>
      <c r="AB320" s="34"/>
      <c r="AC320" s="34"/>
      <c r="AD320" s="34"/>
      <c r="AE320" s="34"/>
      <c r="AR320" s="197" t="s">
        <v>629</v>
      </c>
      <c r="AT320" s="197" t="s">
        <v>121</v>
      </c>
      <c r="AU320" s="197" t="s">
        <v>81</v>
      </c>
      <c r="AY320" s="17" t="s">
        <v>120</v>
      </c>
      <c r="BE320" s="198">
        <f>IF(N320="základní",J320,0)</f>
        <v>0</v>
      </c>
      <c r="BF320" s="198">
        <f>IF(N320="snížená",J320,0)</f>
        <v>0</v>
      </c>
      <c r="BG320" s="198">
        <f>IF(N320="zákl. přenesená",J320,0)</f>
        <v>0</v>
      </c>
      <c r="BH320" s="198">
        <f>IF(N320="sníž. přenesená",J320,0)</f>
        <v>0</v>
      </c>
      <c r="BI320" s="198">
        <f>IF(N320="nulová",J320,0)</f>
        <v>0</v>
      </c>
      <c r="BJ320" s="17" t="s">
        <v>81</v>
      </c>
      <c r="BK320" s="198">
        <f>ROUND(I320*H320,2)</f>
        <v>0</v>
      </c>
      <c r="BL320" s="17" t="s">
        <v>629</v>
      </c>
      <c r="BM320" s="197" t="s">
        <v>882</v>
      </c>
    </row>
    <row r="321" spans="1:65" s="2" customFormat="1" ht="29.25">
      <c r="A321" s="34"/>
      <c r="B321" s="35"/>
      <c r="C321" s="36"/>
      <c r="D321" s="199" t="s">
        <v>127</v>
      </c>
      <c r="E321" s="36"/>
      <c r="F321" s="200" t="s">
        <v>628</v>
      </c>
      <c r="G321" s="36"/>
      <c r="H321" s="36"/>
      <c r="I321" s="201"/>
      <c r="J321" s="36"/>
      <c r="K321" s="36"/>
      <c r="L321" s="39"/>
      <c r="M321" s="202"/>
      <c r="N321" s="203"/>
      <c r="O321" s="71"/>
      <c r="P321" s="71"/>
      <c r="Q321" s="71"/>
      <c r="R321" s="71"/>
      <c r="S321" s="71"/>
      <c r="T321" s="72"/>
      <c r="U321" s="34"/>
      <c r="V321" s="34"/>
      <c r="W321" s="34"/>
      <c r="X321" s="34"/>
      <c r="Y321" s="34"/>
      <c r="Z321" s="34"/>
      <c r="AA321" s="34"/>
      <c r="AB321" s="34"/>
      <c r="AC321" s="34"/>
      <c r="AD321" s="34"/>
      <c r="AE321" s="34"/>
      <c r="AT321" s="17" t="s">
        <v>127</v>
      </c>
      <c r="AU321" s="17" t="s">
        <v>81</v>
      </c>
    </row>
    <row r="322" spans="1:65" s="15" customFormat="1" ht="11.25">
      <c r="B322" s="239"/>
      <c r="C322" s="240"/>
      <c r="D322" s="199" t="s">
        <v>128</v>
      </c>
      <c r="E322" s="241" t="s">
        <v>1</v>
      </c>
      <c r="F322" s="242" t="s">
        <v>635</v>
      </c>
      <c r="G322" s="240"/>
      <c r="H322" s="241" t="s">
        <v>1</v>
      </c>
      <c r="I322" s="243"/>
      <c r="J322" s="240"/>
      <c r="K322" s="240"/>
      <c r="L322" s="244"/>
      <c r="M322" s="245"/>
      <c r="N322" s="246"/>
      <c r="O322" s="246"/>
      <c r="P322" s="246"/>
      <c r="Q322" s="246"/>
      <c r="R322" s="246"/>
      <c r="S322" s="246"/>
      <c r="T322" s="247"/>
      <c r="AT322" s="248" t="s">
        <v>128</v>
      </c>
      <c r="AU322" s="248" t="s">
        <v>81</v>
      </c>
      <c r="AV322" s="15" t="s">
        <v>81</v>
      </c>
      <c r="AW322" s="15" t="s">
        <v>30</v>
      </c>
      <c r="AX322" s="15" t="s">
        <v>73</v>
      </c>
      <c r="AY322" s="248" t="s">
        <v>120</v>
      </c>
    </row>
    <row r="323" spans="1:65" s="13" customFormat="1" ht="11.25">
      <c r="B323" s="204"/>
      <c r="C323" s="205"/>
      <c r="D323" s="199" t="s">
        <v>128</v>
      </c>
      <c r="E323" s="206" t="s">
        <v>1</v>
      </c>
      <c r="F323" s="207" t="s">
        <v>883</v>
      </c>
      <c r="G323" s="205"/>
      <c r="H323" s="208">
        <v>108</v>
      </c>
      <c r="I323" s="209"/>
      <c r="J323" s="205"/>
      <c r="K323" s="205"/>
      <c r="L323" s="210"/>
      <c r="M323" s="211"/>
      <c r="N323" s="212"/>
      <c r="O323" s="212"/>
      <c r="P323" s="212"/>
      <c r="Q323" s="212"/>
      <c r="R323" s="212"/>
      <c r="S323" s="212"/>
      <c r="T323" s="213"/>
      <c r="AT323" s="214" t="s">
        <v>128</v>
      </c>
      <c r="AU323" s="214" t="s">
        <v>81</v>
      </c>
      <c r="AV323" s="13" t="s">
        <v>83</v>
      </c>
      <c r="AW323" s="13" t="s">
        <v>30</v>
      </c>
      <c r="AX323" s="13" t="s">
        <v>73</v>
      </c>
      <c r="AY323" s="214" t="s">
        <v>120</v>
      </c>
    </row>
    <row r="324" spans="1:65" s="14" customFormat="1" ht="11.25">
      <c r="B324" s="215"/>
      <c r="C324" s="216"/>
      <c r="D324" s="199" t="s">
        <v>128</v>
      </c>
      <c r="E324" s="217" t="s">
        <v>1</v>
      </c>
      <c r="F324" s="218" t="s">
        <v>130</v>
      </c>
      <c r="G324" s="216"/>
      <c r="H324" s="219">
        <v>108</v>
      </c>
      <c r="I324" s="220"/>
      <c r="J324" s="216"/>
      <c r="K324" s="216"/>
      <c r="L324" s="221"/>
      <c r="M324" s="222"/>
      <c r="N324" s="223"/>
      <c r="O324" s="223"/>
      <c r="P324" s="223"/>
      <c r="Q324" s="223"/>
      <c r="R324" s="223"/>
      <c r="S324" s="223"/>
      <c r="T324" s="224"/>
      <c r="AT324" s="225" t="s">
        <v>128</v>
      </c>
      <c r="AU324" s="225" t="s">
        <v>81</v>
      </c>
      <c r="AV324" s="14" t="s">
        <v>125</v>
      </c>
      <c r="AW324" s="14" t="s">
        <v>30</v>
      </c>
      <c r="AX324" s="14" t="s">
        <v>81</v>
      </c>
      <c r="AY324" s="225" t="s">
        <v>120</v>
      </c>
    </row>
    <row r="325" spans="1:65" s="2" customFormat="1" ht="49.15" customHeight="1">
      <c r="A325" s="34"/>
      <c r="B325" s="35"/>
      <c r="C325" s="185" t="s">
        <v>283</v>
      </c>
      <c r="D325" s="185" t="s">
        <v>121</v>
      </c>
      <c r="E325" s="186" t="s">
        <v>686</v>
      </c>
      <c r="F325" s="187" t="s">
        <v>687</v>
      </c>
      <c r="G325" s="188" t="s">
        <v>214</v>
      </c>
      <c r="H325" s="189">
        <v>108</v>
      </c>
      <c r="I325" s="190"/>
      <c r="J325" s="191">
        <f>ROUND(I325*H325,2)</f>
        <v>0</v>
      </c>
      <c r="K325" s="192"/>
      <c r="L325" s="39"/>
      <c r="M325" s="193" t="s">
        <v>1</v>
      </c>
      <c r="N325" s="194" t="s">
        <v>38</v>
      </c>
      <c r="O325" s="71"/>
      <c r="P325" s="195">
        <f>O325*H325</f>
        <v>0</v>
      </c>
      <c r="Q325" s="195">
        <v>0</v>
      </c>
      <c r="R325" s="195">
        <f>Q325*H325</f>
        <v>0</v>
      </c>
      <c r="S325" s="195">
        <v>0</v>
      </c>
      <c r="T325" s="196">
        <f>S325*H325</f>
        <v>0</v>
      </c>
      <c r="U325" s="34"/>
      <c r="V325" s="34"/>
      <c r="W325" s="34"/>
      <c r="X325" s="34"/>
      <c r="Y325" s="34"/>
      <c r="Z325" s="34"/>
      <c r="AA325" s="34"/>
      <c r="AB325" s="34"/>
      <c r="AC325" s="34"/>
      <c r="AD325" s="34"/>
      <c r="AE325" s="34"/>
      <c r="AR325" s="197" t="s">
        <v>629</v>
      </c>
      <c r="AT325" s="197" t="s">
        <v>121</v>
      </c>
      <c r="AU325" s="197" t="s">
        <v>81</v>
      </c>
      <c r="AY325" s="17" t="s">
        <v>120</v>
      </c>
      <c r="BE325" s="198">
        <f>IF(N325="základní",J325,0)</f>
        <v>0</v>
      </c>
      <c r="BF325" s="198">
        <f>IF(N325="snížená",J325,0)</f>
        <v>0</v>
      </c>
      <c r="BG325" s="198">
        <f>IF(N325="zákl. přenesená",J325,0)</f>
        <v>0</v>
      </c>
      <c r="BH325" s="198">
        <f>IF(N325="sníž. přenesená",J325,0)</f>
        <v>0</v>
      </c>
      <c r="BI325" s="198">
        <f>IF(N325="nulová",J325,0)</f>
        <v>0</v>
      </c>
      <c r="BJ325" s="17" t="s">
        <v>81</v>
      </c>
      <c r="BK325" s="198">
        <f>ROUND(I325*H325,2)</f>
        <v>0</v>
      </c>
      <c r="BL325" s="17" t="s">
        <v>629</v>
      </c>
      <c r="BM325" s="197" t="s">
        <v>884</v>
      </c>
    </row>
    <row r="326" spans="1:65" s="2" customFormat="1" ht="29.25">
      <c r="A326" s="34"/>
      <c r="B326" s="35"/>
      <c r="C326" s="36"/>
      <c r="D326" s="199" t="s">
        <v>127</v>
      </c>
      <c r="E326" s="36"/>
      <c r="F326" s="200" t="s">
        <v>687</v>
      </c>
      <c r="G326" s="36"/>
      <c r="H326" s="36"/>
      <c r="I326" s="201"/>
      <c r="J326" s="36"/>
      <c r="K326" s="36"/>
      <c r="L326" s="39"/>
      <c r="M326" s="202"/>
      <c r="N326" s="203"/>
      <c r="O326" s="71"/>
      <c r="P326" s="71"/>
      <c r="Q326" s="71"/>
      <c r="R326" s="71"/>
      <c r="S326" s="71"/>
      <c r="T326" s="72"/>
      <c r="U326" s="34"/>
      <c r="V326" s="34"/>
      <c r="W326" s="34"/>
      <c r="X326" s="34"/>
      <c r="Y326" s="34"/>
      <c r="Z326" s="34"/>
      <c r="AA326" s="34"/>
      <c r="AB326" s="34"/>
      <c r="AC326" s="34"/>
      <c r="AD326" s="34"/>
      <c r="AE326" s="34"/>
      <c r="AT326" s="17" t="s">
        <v>127</v>
      </c>
      <c r="AU326" s="17" t="s">
        <v>81</v>
      </c>
    </row>
    <row r="327" spans="1:65" s="15" customFormat="1" ht="11.25">
      <c r="B327" s="239"/>
      <c r="C327" s="240"/>
      <c r="D327" s="199" t="s">
        <v>128</v>
      </c>
      <c r="E327" s="241" t="s">
        <v>1</v>
      </c>
      <c r="F327" s="242" t="s">
        <v>885</v>
      </c>
      <c r="G327" s="240"/>
      <c r="H327" s="241" t="s">
        <v>1</v>
      </c>
      <c r="I327" s="243"/>
      <c r="J327" s="240"/>
      <c r="K327" s="240"/>
      <c r="L327" s="244"/>
      <c r="M327" s="245"/>
      <c r="N327" s="246"/>
      <c r="O327" s="246"/>
      <c r="P327" s="246"/>
      <c r="Q327" s="246"/>
      <c r="R327" s="246"/>
      <c r="S327" s="246"/>
      <c r="T327" s="247"/>
      <c r="AT327" s="248" t="s">
        <v>128</v>
      </c>
      <c r="AU327" s="248" t="s">
        <v>81</v>
      </c>
      <c r="AV327" s="15" t="s">
        <v>81</v>
      </c>
      <c r="AW327" s="15" t="s">
        <v>30</v>
      </c>
      <c r="AX327" s="15" t="s">
        <v>73</v>
      </c>
      <c r="AY327" s="248" t="s">
        <v>120</v>
      </c>
    </row>
    <row r="328" spans="1:65" s="13" customFormat="1" ht="11.25">
      <c r="B328" s="204"/>
      <c r="C328" s="205"/>
      <c r="D328" s="199" t="s">
        <v>128</v>
      </c>
      <c r="E328" s="206" t="s">
        <v>1</v>
      </c>
      <c r="F328" s="207" t="s">
        <v>883</v>
      </c>
      <c r="G328" s="205"/>
      <c r="H328" s="208">
        <v>108</v>
      </c>
      <c r="I328" s="209"/>
      <c r="J328" s="205"/>
      <c r="K328" s="205"/>
      <c r="L328" s="210"/>
      <c r="M328" s="211"/>
      <c r="N328" s="212"/>
      <c r="O328" s="212"/>
      <c r="P328" s="212"/>
      <c r="Q328" s="212"/>
      <c r="R328" s="212"/>
      <c r="S328" s="212"/>
      <c r="T328" s="213"/>
      <c r="AT328" s="214" t="s">
        <v>128</v>
      </c>
      <c r="AU328" s="214" t="s">
        <v>81</v>
      </c>
      <c r="AV328" s="13" t="s">
        <v>83</v>
      </c>
      <c r="AW328" s="13" t="s">
        <v>30</v>
      </c>
      <c r="AX328" s="13" t="s">
        <v>73</v>
      </c>
      <c r="AY328" s="214" t="s">
        <v>120</v>
      </c>
    </row>
    <row r="329" spans="1:65" s="14" customFormat="1" ht="11.25">
      <c r="B329" s="215"/>
      <c r="C329" s="216"/>
      <c r="D329" s="199" t="s">
        <v>128</v>
      </c>
      <c r="E329" s="217" t="s">
        <v>1</v>
      </c>
      <c r="F329" s="218" t="s">
        <v>130</v>
      </c>
      <c r="G329" s="216"/>
      <c r="H329" s="219">
        <v>108</v>
      </c>
      <c r="I329" s="220"/>
      <c r="J329" s="216"/>
      <c r="K329" s="216"/>
      <c r="L329" s="221"/>
      <c r="M329" s="222"/>
      <c r="N329" s="223"/>
      <c r="O329" s="223"/>
      <c r="P329" s="223"/>
      <c r="Q329" s="223"/>
      <c r="R329" s="223"/>
      <c r="S329" s="223"/>
      <c r="T329" s="224"/>
      <c r="AT329" s="225" t="s">
        <v>128</v>
      </c>
      <c r="AU329" s="225" t="s">
        <v>81</v>
      </c>
      <c r="AV329" s="14" t="s">
        <v>125</v>
      </c>
      <c r="AW329" s="14" t="s">
        <v>30</v>
      </c>
      <c r="AX329" s="14" t="s">
        <v>81</v>
      </c>
      <c r="AY329" s="225" t="s">
        <v>120</v>
      </c>
    </row>
    <row r="330" spans="1:65" s="2" customFormat="1" ht="49.15" customHeight="1">
      <c r="A330" s="34"/>
      <c r="B330" s="35"/>
      <c r="C330" s="185" t="s">
        <v>288</v>
      </c>
      <c r="D330" s="185" t="s">
        <v>121</v>
      </c>
      <c r="E330" s="186" t="s">
        <v>694</v>
      </c>
      <c r="F330" s="187" t="s">
        <v>695</v>
      </c>
      <c r="G330" s="188" t="s">
        <v>214</v>
      </c>
      <c r="H330" s="189">
        <v>4.5670000000000002</v>
      </c>
      <c r="I330" s="190"/>
      <c r="J330" s="191">
        <f>ROUND(I330*H330,2)</f>
        <v>0</v>
      </c>
      <c r="K330" s="192"/>
      <c r="L330" s="39"/>
      <c r="M330" s="193" t="s">
        <v>1</v>
      </c>
      <c r="N330" s="194" t="s">
        <v>38</v>
      </c>
      <c r="O330" s="71"/>
      <c r="P330" s="195">
        <f>O330*H330</f>
        <v>0</v>
      </c>
      <c r="Q330" s="195">
        <v>0</v>
      </c>
      <c r="R330" s="195">
        <f>Q330*H330</f>
        <v>0</v>
      </c>
      <c r="S330" s="195">
        <v>0</v>
      </c>
      <c r="T330" s="196">
        <f>S330*H330</f>
        <v>0</v>
      </c>
      <c r="U330" s="34"/>
      <c r="V330" s="34"/>
      <c r="W330" s="34"/>
      <c r="X330" s="34"/>
      <c r="Y330" s="34"/>
      <c r="Z330" s="34"/>
      <c r="AA330" s="34"/>
      <c r="AB330" s="34"/>
      <c r="AC330" s="34"/>
      <c r="AD330" s="34"/>
      <c r="AE330" s="34"/>
      <c r="AR330" s="197" t="s">
        <v>629</v>
      </c>
      <c r="AT330" s="197" t="s">
        <v>121</v>
      </c>
      <c r="AU330" s="197" t="s">
        <v>81</v>
      </c>
      <c r="AY330" s="17" t="s">
        <v>120</v>
      </c>
      <c r="BE330" s="198">
        <f>IF(N330="základní",J330,0)</f>
        <v>0</v>
      </c>
      <c r="BF330" s="198">
        <f>IF(N330="snížená",J330,0)</f>
        <v>0</v>
      </c>
      <c r="BG330" s="198">
        <f>IF(N330="zákl. přenesená",J330,0)</f>
        <v>0</v>
      </c>
      <c r="BH330" s="198">
        <f>IF(N330="sníž. přenesená",J330,0)</f>
        <v>0</v>
      </c>
      <c r="BI330" s="198">
        <f>IF(N330="nulová",J330,0)</f>
        <v>0</v>
      </c>
      <c r="BJ330" s="17" t="s">
        <v>81</v>
      </c>
      <c r="BK330" s="198">
        <f>ROUND(I330*H330,2)</f>
        <v>0</v>
      </c>
      <c r="BL330" s="17" t="s">
        <v>629</v>
      </c>
      <c r="BM330" s="197" t="s">
        <v>886</v>
      </c>
    </row>
    <row r="331" spans="1:65" s="2" customFormat="1" ht="29.25">
      <c r="A331" s="34"/>
      <c r="B331" s="35"/>
      <c r="C331" s="36"/>
      <c r="D331" s="199" t="s">
        <v>127</v>
      </c>
      <c r="E331" s="36"/>
      <c r="F331" s="200" t="s">
        <v>695</v>
      </c>
      <c r="G331" s="36"/>
      <c r="H331" s="36"/>
      <c r="I331" s="201"/>
      <c r="J331" s="36"/>
      <c r="K331" s="36"/>
      <c r="L331" s="39"/>
      <c r="M331" s="202"/>
      <c r="N331" s="203"/>
      <c r="O331" s="71"/>
      <c r="P331" s="71"/>
      <c r="Q331" s="71"/>
      <c r="R331" s="71"/>
      <c r="S331" s="71"/>
      <c r="T331" s="72"/>
      <c r="U331" s="34"/>
      <c r="V331" s="34"/>
      <c r="W331" s="34"/>
      <c r="X331" s="34"/>
      <c r="Y331" s="34"/>
      <c r="Z331" s="34"/>
      <c r="AA331" s="34"/>
      <c r="AB331" s="34"/>
      <c r="AC331" s="34"/>
      <c r="AD331" s="34"/>
      <c r="AE331" s="34"/>
      <c r="AT331" s="17" t="s">
        <v>127</v>
      </c>
      <c r="AU331" s="17" t="s">
        <v>81</v>
      </c>
    </row>
    <row r="332" spans="1:65" s="13" customFormat="1" ht="11.25">
      <c r="B332" s="204"/>
      <c r="C332" s="205"/>
      <c r="D332" s="199" t="s">
        <v>128</v>
      </c>
      <c r="E332" s="206" t="s">
        <v>1</v>
      </c>
      <c r="F332" s="207" t="s">
        <v>887</v>
      </c>
      <c r="G332" s="205"/>
      <c r="H332" s="208">
        <v>4.5670000000000002</v>
      </c>
      <c r="I332" s="209"/>
      <c r="J332" s="205"/>
      <c r="K332" s="205"/>
      <c r="L332" s="210"/>
      <c r="M332" s="211"/>
      <c r="N332" s="212"/>
      <c r="O332" s="212"/>
      <c r="P332" s="212"/>
      <c r="Q332" s="212"/>
      <c r="R332" s="212"/>
      <c r="S332" s="212"/>
      <c r="T332" s="213"/>
      <c r="AT332" s="214" t="s">
        <v>128</v>
      </c>
      <c r="AU332" s="214" t="s">
        <v>81</v>
      </c>
      <c r="AV332" s="13" t="s">
        <v>83</v>
      </c>
      <c r="AW332" s="13" t="s">
        <v>30</v>
      </c>
      <c r="AX332" s="13" t="s">
        <v>73</v>
      </c>
      <c r="AY332" s="214" t="s">
        <v>120</v>
      </c>
    </row>
    <row r="333" spans="1:65" s="14" customFormat="1" ht="11.25">
      <c r="B333" s="215"/>
      <c r="C333" s="216"/>
      <c r="D333" s="199" t="s">
        <v>128</v>
      </c>
      <c r="E333" s="217" t="s">
        <v>1</v>
      </c>
      <c r="F333" s="218" t="s">
        <v>130</v>
      </c>
      <c r="G333" s="216"/>
      <c r="H333" s="219">
        <v>4.5670000000000002</v>
      </c>
      <c r="I333" s="220"/>
      <c r="J333" s="216"/>
      <c r="K333" s="216"/>
      <c r="L333" s="221"/>
      <c r="M333" s="222"/>
      <c r="N333" s="223"/>
      <c r="O333" s="223"/>
      <c r="P333" s="223"/>
      <c r="Q333" s="223"/>
      <c r="R333" s="223"/>
      <c r="S333" s="223"/>
      <c r="T333" s="224"/>
      <c r="AT333" s="225" t="s">
        <v>128</v>
      </c>
      <c r="AU333" s="225" t="s">
        <v>81</v>
      </c>
      <c r="AV333" s="14" t="s">
        <v>125</v>
      </c>
      <c r="AW333" s="14" t="s">
        <v>30</v>
      </c>
      <c r="AX333" s="14" t="s">
        <v>81</v>
      </c>
      <c r="AY333" s="225" t="s">
        <v>120</v>
      </c>
    </row>
    <row r="334" spans="1:65" s="2" customFormat="1" ht="37.9" customHeight="1">
      <c r="A334" s="34"/>
      <c r="B334" s="35"/>
      <c r="C334" s="185" t="s">
        <v>293</v>
      </c>
      <c r="D334" s="185" t="s">
        <v>121</v>
      </c>
      <c r="E334" s="186" t="s">
        <v>650</v>
      </c>
      <c r="F334" s="187" t="s">
        <v>651</v>
      </c>
      <c r="G334" s="188" t="s">
        <v>214</v>
      </c>
      <c r="H334" s="189">
        <v>1.45</v>
      </c>
      <c r="I334" s="190"/>
      <c r="J334" s="191">
        <f>ROUND(I334*H334,2)</f>
        <v>0</v>
      </c>
      <c r="K334" s="192"/>
      <c r="L334" s="39"/>
      <c r="M334" s="193" t="s">
        <v>1</v>
      </c>
      <c r="N334" s="194" t="s">
        <v>38</v>
      </c>
      <c r="O334" s="71"/>
      <c r="P334" s="195">
        <f>O334*H334</f>
        <v>0</v>
      </c>
      <c r="Q334" s="195">
        <v>0</v>
      </c>
      <c r="R334" s="195">
        <f>Q334*H334</f>
        <v>0</v>
      </c>
      <c r="S334" s="195">
        <v>0</v>
      </c>
      <c r="T334" s="196">
        <f>S334*H334</f>
        <v>0</v>
      </c>
      <c r="U334" s="34"/>
      <c r="V334" s="34"/>
      <c r="W334" s="34"/>
      <c r="X334" s="34"/>
      <c r="Y334" s="34"/>
      <c r="Z334" s="34"/>
      <c r="AA334" s="34"/>
      <c r="AB334" s="34"/>
      <c r="AC334" s="34"/>
      <c r="AD334" s="34"/>
      <c r="AE334" s="34"/>
      <c r="AR334" s="197" t="s">
        <v>125</v>
      </c>
      <c r="AT334" s="197" t="s">
        <v>121</v>
      </c>
      <c r="AU334" s="197" t="s">
        <v>81</v>
      </c>
      <c r="AY334" s="17" t="s">
        <v>120</v>
      </c>
      <c r="BE334" s="198">
        <f>IF(N334="základní",J334,0)</f>
        <v>0</v>
      </c>
      <c r="BF334" s="198">
        <f>IF(N334="snížená",J334,0)</f>
        <v>0</v>
      </c>
      <c r="BG334" s="198">
        <f>IF(N334="zákl. přenesená",J334,0)</f>
        <v>0</v>
      </c>
      <c r="BH334" s="198">
        <f>IF(N334="sníž. přenesená",J334,0)</f>
        <v>0</v>
      </c>
      <c r="BI334" s="198">
        <f>IF(N334="nulová",J334,0)</f>
        <v>0</v>
      </c>
      <c r="BJ334" s="17" t="s">
        <v>81</v>
      </c>
      <c r="BK334" s="198">
        <f>ROUND(I334*H334,2)</f>
        <v>0</v>
      </c>
      <c r="BL334" s="17" t="s">
        <v>125</v>
      </c>
      <c r="BM334" s="197" t="s">
        <v>888</v>
      </c>
    </row>
    <row r="335" spans="1:65" s="2" customFormat="1" ht="19.5">
      <c r="A335" s="34"/>
      <c r="B335" s="35"/>
      <c r="C335" s="36"/>
      <c r="D335" s="199" t="s">
        <v>127</v>
      </c>
      <c r="E335" s="36"/>
      <c r="F335" s="200" t="s">
        <v>651</v>
      </c>
      <c r="G335" s="36"/>
      <c r="H335" s="36"/>
      <c r="I335" s="201"/>
      <c r="J335" s="36"/>
      <c r="K335" s="36"/>
      <c r="L335" s="39"/>
      <c r="M335" s="202"/>
      <c r="N335" s="203"/>
      <c r="O335" s="71"/>
      <c r="P335" s="71"/>
      <c r="Q335" s="71"/>
      <c r="R335" s="71"/>
      <c r="S335" s="71"/>
      <c r="T335" s="72"/>
      <c r="U335" s="34"/>
      <c r="V335" s="34"/>
      <c r="W335" s="34"/>
      <c r="X335" s="34"/>
      <c r="Y335" s="34"/>
      <c r="Z335" s="34"/>
      <c r="AA335" s="34"/>
      <c r="AB335" s="34"/>
      <c r="AC335" s="34"/>
      <c r="AD335" s="34"/>
      <c r="AE335" s="34"/>
      <c r="AT335" s="17" t="s">
        <v>127</v>
      </c>
      <c r="AU335" s="17" t="s">
        <v>81</v>
      </c>
    </row>
    <row r="336" spans="1:65" s="15" customFormat="1" ht="22.5">
      <c r="B336" s="239"/>
      <c r="C336" s="240"/>
      <c r="D336" s="199" t="s">
        <v>128</v>
      </c>
      <c r="E336" s="241" t="s">
        <v>1</v>
      </c>
      <c r="F336" s="242" t="s">
        <v>653</v>
      </c>
      <c r="G336" s="240"/>
      <c r="H336" s="241" t="s">
        <v>1</v>
      </c>
      <c r="I336" s="243"/>
      <c r="J336" s="240"/>
      <c r="K336" s="240"/>
      <c r="L336" s="244"/>
      <c r="M336" s="245"/>
      <c r="N336" s="246"/>
      <c r="O336" s="246"/>
      <c r="P336" s="246"/>
      <c r="Q336" s="246"/>
      <c r="R336" s="246"/>
      <c r="S336" s="246"/>
      <c r="T336" s="247"/>
      <c r="AT336" s="248" t="s">
        <v>128</v>
      </c>
      <c r="AU336" s="248" t="s">
        <v>81</v>
      </c>
      <c r="AV336" s="15" t="s">
        <v>81</v>
      </c>
      <c r="AW336" s="15" t="s">
        <v>30</v>
      </c>
      <c r="AX336" s="15" t="s">
        <v>73</v>
      </c>
      <c r="AY336" s="248" t="s">
        <v>120</v>
      </c>
    </row>
    <row r="337" spans="1:65" s="13" customFormat="1" ht="11.25">
      <c r="B337" s="204"/>
      <c r="C337" s="205"/>
      <c r="D337" s="199" t="s">
        <v>128</v>
      </c>
      <c r="E337" s="206" t="s">
        <v>1</v>
      </c>
      <c r="F337" s="207" t="s">
        <v>889</v>
      </c>
      <c r="G337" s="205"/>
      <c r="H337" s="208">
        <v>0.55600000000000005</v>
      </c>
      <c r="I337" s="209"/>
      <c r="J337" s="205"/>
      <c r="K337" s="205"/>
      <c r="L337" s="210"/>
      <c r="M337" s="211"/>
      <c r="N337" s="212"/>
      <c r="O337" s="212"/>
      <c r="P337" s="212"/>
      <c r="Q337" s="212"/>
      <c r="R337" s="212"/>
      <c r="S337" s="212"/>
      <c r="T337" s="213"/>
      <c r="AT337" s="214" t="s">
        <v>128</v>
      </c>
      <c r="AU337" s="214" t="s">
        <v>81</v>
      </c>
      <c r="AV337" s="13" t="s">
        <v>83</v>
      </c>
      <c r="AW337" s="13" t="s">
        <v>30</v>
      </c>
      <c r="AX337" s="13" t="s">
        <v>73</v>
      </c>
      <c r="AY337" s="214" t="s">
        <v>120</v>
      </c>
    </row>
    <row r="338" spans="1:65" s="15" customFormat="1" ht="11.25">
      <c r="B338" s="239"/>
      <c r="C338" s="240"/>
      <c r="D338" s="199" t="s">
        <v>128</v>
      </c>
      <c r="E338" s="241" t="s">
        <v>1</v>
      </c>
      <c r="F338" s="242" t="s">
        <v>655</v>
      </c>
      <c r="G338" s="240"/>
      <c r="H338" s="241" t="s">
        <v>1</v>
      </c>
      <c r="I338" s="243"/>
      <c r="J338" s="240"/>
      <c r="K338" s="240"/>
      <c r="L338" s="244"/>
      <c r="M338" s="245"/>
      <c r="N338" s="246"/>
      <c r="O338" s="246"/>
      <c r="P338" s="246"/>
      <c r="Q338" s="246"/>
      <c r="R338" s="246"/>
      <c r="S338" s="246"/>
      <c r="T338" s="247"/>
      <c r="AT338" s="248" t="s">
        <v>128</v>
      </c>
      <c r="AU338" s="248" t="s">
        <v>81</v>
      </c>
      <c r="AV338" s="15" t="s">
        <v>81</v>
      </c>
      <c r="AW338" s="15" t="s">
        <v>30</v>
      </c>
      <c r="AX338" s="15" t="s">
        <v>73</v>
      </c>
      <c r="AY338" s="248" t="s">
        <v>120</v>
      </c>
    </row>
    <row r="339" spans="1:65" s="13" customFormat="1" ht="11.25">
      <c r="B339" s="204"/>
      <c r="C339" s="205"/>
      <c r="D339" s="199" t="s">
        <v>128</v>
      </c>
      <c r="E339" s="206" t="s">
        <v>1</v>
      </c>
      <c r="F339" s="207" t="s">
        <v>890</v>
      </c>
      <c r="G339" s="205"/>
      <c r="H339" s="208">
        <v>0.78400000000000003</v>
      </c>
      <c r="I339" s="209"/>
      <c r="J339" s="205"/>
      <c r="K339" s="205"/>
      <c r="L339" s="210"/>
      <c r="M339" s="211"/>
      <c r="N339" s="212"/>
      <c r="O339" s="212"/>
      <c r="P339" s="212"/>
      <c r="Q339" s="212"/>
      <c r="R339" s="212"/>
      <c r="S339" s="212"/>
      <c r="T339" s="213"/>
      <c r="AT339" s="214" t="s">
        <v>128</v>
      </c>
      <c r="AU339" s="214" t="s">
        <v>81</v>
      </c>
      <c r="AV339" s="13" t="s">
        <v>83</v>
      </c>
      <c r="AW339" s="13" t="s">
        <v>30</v>
      </c>
      <c r="AX339" s="13" t="s">
        <v>73</v>
      </c>
      <c r="AY339" s="214" t="s">
        <v>120</v>
      </c>
    </row>
    <row r="340" spans="1:65" s="15" customFormat="1" ht="11.25">
      <c r="B340" s="239"/>
      <c r="C340" s="240"/>
      <c r="D340" s="199" t="s">
        <v>128</v>
      </c>
      <c r="E340" s="241" t="s">
        <v>1</v>
      </c>
      <c r="F340" s="242" t="s">
        <v>657</v>
      </c>
      <c r="G340" s="240"/>
      <c r="H340" s="241" t="s">
        <v>1</v>
      </c>
      <c r="I340" s="243"/>
      <c r="J340" s="240"/>
      <c r="K340" s="240"/>
      <c r="L340" s="244"/>
      <c r="M340" s="245"/>
      <c r="N340" s="246"/>
      <c r="O340" s="246"/>
      <c r="P340" s="246"/>
      <c r="Q340" s="246"/>
      <c r="R340" s="246"/>
      <c r="S340" s="246"/>
      <c r="T340" s="247"/>
      <c r="AT340" s="248" t="s">
        <v>128</v>
      </c>
      <c r="AU340" s="248" t="s">
        <v>81</v>
      </c>
      <c r="AV340" s="15" t="s">
        <v>81</v>
      </c>
      <c r="AW340" s="15" t="s">
        <v>30</v>
      </c>
      <c r="AX340" s="15" t="s">
        <v>73</v>
      </c>
      <c r="AY340" s="248" t="s">
        <v>120</v>
      </c>
    </row>
    <row r="341" spans="1:65" s="13" customFormat="1" ht="11.25">
      <c r="B341" s="204"/>
      <c r="C341" s="205"/>
      <c r="D341" s="199" t="s">
        <v>128</v>
      </c>
      <c r="E341" s="206" t="s">
        <v>1</v>
      </c>
      <c r="F341" s="207" t="s">
        <v>891</v>
      </c>
      <c r="G341" s="205"/>
      <c r="H341" s="208">
        <v>0.11</v>
      </c>
      <c r="I341" s="209"/>
      <c r="J341" s="205"/>
      <c r="K341" s="205"/>
      <c r="L341" s="210"/>
      <c r="M341" s="211"/>
      <c r="N341" s="212"/>
      <c r="O341" s="212"/>
      <c r="P341" s="212"/>
      <c r="Q341" s="212"/>
      <c r="R341" s="212"/>
      <c r="S341" s="212"/>
      <c r="T341" s="213"/>
      <c r="AT341" s="214" t="s">
        <v>128</v>
      </c>
      <c r="AU341" s="214" t="s">
        <v>81</v>
      </c>
      <c r="AV341" s="13" t="s">
        <v>83</v>
      </c>
      <c r="AW341" s="13" t="s">
        <v>30</v>
      </c>
      <c r="AX341" s="13" t="s">
        <v>73</v>
      </c>
      <c r="AY341" s="214" t="s">
        <v>120</v>
      </c>
    </row>
    <row r="342" spans="1:65" s="14" customFormat="1" ht="11.25">
      <c r="B342" s="215"/>
      <c r="C342" s="216"/>
      <c r="D342" s="199" t="s">
        <v>128</v>
      </c>
      <c r="E342" s="217" t="s">
        <v>1</v>
      </c>
      <c r="F342" s="218" t="s">
        <v>130</v>
      </c>
      <c r="G342" s="216"/>
      <c r="H342" s="219">
        <v>1.4500000000000002</v>
      </c>
      <c r="I342" s="220"/>
      <c r="J342" s="216"/>
      <c r="K342" s="216"/>
      <c r="L342" s="221"/>
      <c r="M342" s="222"/>
      <c r="N342" s="223"/>
      <c r="O342" s="223"/>
      <c r="P342" s="223"/>
      <c r="Q342" s="223"/>
      <c r="R342" s="223"/>
      <c r="S342" s="223"/>
      <c r="T342" s="224"/>
      <c r="AT342" s="225" t="s">
        <v>128</v>
      </c>
      <c r="AU342" s="225" t="s">
        <v>81</v>
      </c>
      <c r="AV342" s="14" t="s">
        <v>125</v>
      </c>
      <c r="AW342" s="14" t="s">
        <v>4</v>
      </c>
      <c r="AX342" s="14" t="s">
        <v>81</v>
      </c>
      <c r="AY342" s="225" t="s">
        <v>120</v>
      </c>
    </row>
    <row r="343" spans="1:65" s="2" customFormat="1" ht="37.9" customHeight="1">
      <c r="A343" s="34"/>
      <c r="B343" s="35"/>
      <c r="C343" s="185" t="s">
        <v>299</v>
      </c>
      <c r="D343" s="185" t="s">
        <v>121</v>
      </c>
      <c r="E343" s="186" t="s">
        <v>661</v>
      </c>
      <c r="F343" s="187" t="s">
        <v>662</v>
      </c>
      <c r="G343" s="188" t="s">
        <v>214</v>
      </c>
      <c r="H343" s="189">
        <v>10.084</v>
      </c>
      <c r="I343" s="190"/>
      <c r="J343" s="191">
        <f>ROUND(I343*H343,2)</f>
        <v>0</v>
      </c>
      <c r="K343" s="192"/>
      <c r="L343" s="39"/>
      <c r="M343" s="193" t="s">
        <v>1</v>
      </c>
      <c r="N343" s="194" t="s">
        <v>38</v>
      </c>
      <c r="O343" s="71"/>
      <c r="P343" s="195">
        <f>O343*H343</f>
        <v>0</v>
      </c>
      <c r="Q343" s="195">
        <v>0</v>
      </c>
      <c r="R343" s="195">
        <f>Q343*H343</f>
        <v>0</v>
      </c>
      <c r="S343" s="195">
        <v>0</v>
      </c>
      <c r="T343" s="196">
        <f>S343*H343</f>
        <v>0</v>
      </c>
      <c r="U343" s="34"/>
      <c r="V343" s="34"/>
      <c r="W343" s="34"/>
      <c r="X343" s="34"/>
      <c r="Y343" s="34"/>
      <c r="Z343" s="34"/>
      <c r="AA343" s="34"/>
      <c r="AB343" s="34"/>
      <c r="AC343" s="34"/>
      <c r="AD343" s="34"/>
      <c r="AE343" s="34"/>
      <c r="AR343" s="197" t="s">
        <v>125</v>
      </c>
      <c r="AT343" s="197" t="s">
        <v>121</v>
      </c>
      <c r="AU343" s="197" t="s">
        <v>81</v>
      </c>
      <c r="AY343" s="17" t="s">
        <v>120</v>
      </c>
      <c r="BE343" s="198">
        <f>IF(N343="základní",J343,0)</f>
        <v>0</v>
      </c>
      <c r="BF343" s="198">
        <f>IF(N343="snížená",J343,0)</f>
        <v>0</v>
      </c>
      <c r="BG343" s="198">
        <f>IF(N343="zákl. přenesená",J343,0)</f>
        <v>0</v>
      </c>
      <c r="BH343" s="198">
        <f>IF(N343="sníž. přenesená",J343,0)</f>
        <v>0</v>
      </c>
      <c r="BI343" s="198">
        <f>IF(N343="nulová",J343,0)</f>
        <v>0</v>
      </c>
      <c r="BJ343" s="17" t="s">
        <v>81</v>
      </c>
      <c r="BK343" s="198">
        <f>ROUND(I343*H343,2)</f>
        <v>0</v>
      </c>
      <c r="BL343" s="17" t="s">
        <v>125</v>
      </c>
      <c r="BM343" s="197" t="s">
        <v>892</v>
      </c>
    </row>
    <row r="344" spans="1:65" s="2" customFormat="1" ht="19.5">
      <c r="A344" s="34"/>
      <c r="B344" s="35"/>
      <c r="C344" s="36"/>
      <c r="D344" s="199" t="s">
        <v>127</v>
      </c>
      <c r="E344" s="36"/>
      <c r="F344" s="200" t="s">
        <v>662</v>
      </c>
      <c r="G344" s="36"/>
      <c r="H344" s="36"/>
      <c r="I344" s="201"/>
      <c r="J344" s="36"/>
      <c r="K344" s="36"/>
      <c r="L344" s="39"/>
      <c r="M344" s="202"/>
      <c r="N344" s="203"/>
      <c r="O344" s="71"/>
      <c r="P344" s="71"/>
      <c r="Q344" s="71"/>
      <c r="R344" s="71"/>
      <c r="S344" s="71"/>
      <c r="T344" s="72"/>
      <c r="U344" s="34"/>
      <c r="V344" s="34"/>
      <c r="W344" s="34"/>
      <c r="X344" s="34"/>
      <c r="Y344" s="34"/>
      <c r="Z344" s="34"/>
      <c r="AA344" s="34"/>
      <c r="AB344" s="34"/>
      <c r="AC344" s="34"/>
      <c r="AD344" s="34"/>
      <c r="AE344" s="34"/>
      <c r="AT344" s="17" t="s">
        <v>127</v>
      </c>
      <c r="AU344" s="17" t="s">
        <v>81</v>
      </c>
    </row>
    <row r="345" spans="1:65" s="15" customFormat="1" ht="11.25">
      <c r="B345" s="239"/>
      <c r="C345" s="240"/>
      <c r="D345" s="199" t="s">
        <v>128</v>
      </c>
      <c r="E345" s="241" t="s">
        <v>1</v>
      </c>
      <c r="F345" s="242" t="s">
        <v>893</v>
      </c>
      <c r="G345" s="240"/>
      <c r="H345" s="241" t="s">
        <v>1</v>
      </c>
      <c r="I345" s="243"/>
      <c r="J345" s="240"/>
      <c r="K345" s="240"/>
      <c r="L345" s="244"/>
      <c r="M345" s="245"/>
      <c r="N345" s="246"/>
      <c r="O345" s="246"/>
      <c r="P345" s="246"/>
      <c r="Q345" s="246"/>
      <c r="R345" s="246"/>
      <c r="S345" s="246"/>
      <c r="T345" s="247"/>
      <c r="AT345" s="248" t="s">
        <v>128</v>
      </c>
      <c r="AU345" s="248" t="s">
        <v>81</v>
      </c>
      <c r="AV345" s="15" t="s">
        <v>81</v>
      </c>
      <c r="AW345" s="15" t="s">
        <v>30</v>
      </c>
      <c r="AX345" s="15" t="s">
        <v>73</v>
      </c>
      <c r="AY345" s="248" t="s">
        <v>120</v>
      </c>
    </row>
    <row r="346" spans="1:65" s="13" customFormat="1" ht="11.25">
      <c r="B346" s="204"/>
      <c r="C346" s="205"/>
      <c r="D346" s="199" t="s">
        <v>128</v>
      </c>
      <c r="E346" s="206" t="s">
        <v>1</v>
      </c>
      <c r="F346" s="207" t="s">
        <v>894</v>
      </c>
      <c r="G346" s="205"/>
      <c r="H346" s="208">
        <v>0.3</v>
      </c>
      <c r="I346" s="209"/>
      <c r="J346" s="205"/>
      <c r="K346" s="205"/>
      <c r="L346" s="210"/>
      <c r="M346" s="211"/>
      <c r="N346" s="212"/>
      <c r="O346" s="212"/>
      <c r="P346" s="212"/>
      <c r="Q346" s="212"/>
      <c r="R346" s="212"/>
      <c r="S346" s="212"/>
      <c r="T346" s="213"/>
      <c r="AT346" s="214" t="s">
        <v>128</v>
      </c>
      <c r="AU346" s="214" t="s">
        <v>81</v>
      </c>
      <c r="AV346" s="13" t="s">
        <v>83</v>
      </c>
      <c r="AW346" s="13" t="s">
        <v>30</v>
      </c>
      <c r="AX346" s="13" t="s">
        <v>73</v>
      </c>
      <c r="AY346" s="214" t="s">
        <v>120</v>
      </c>
    </row>
    <row r="347" spans="1:65" s="15" customFormat="1" ht="11.25">
      <c r="B347" s="239"/>
      <c r="C347" s="240"/>
      <c r="D347" s="199" t="s">
        <v>128</v>
      </c>
      <c r="E347" s="241" t="s">
        <v>1</v>
      </c>
      <c r="F347" s="242" t="s">
        <v>895</v>
      </c>
      <c r="G347" s="240"/>
      <c r="H347" s="241" t="s">
        <v>1</v>
      </c>
      <c r="I347" s="243"/>
      <c r="J347" s="240"/>
      <c r="K347" s="240"/>
      <c r="L347" s="244"/>
      <c r="M347" s="245"/>
      <c r="N347" s="246"/>
      <c r="O347" s="246"/>
      <c r="P347" s="246"/>
      <c r="Q347" s="246"/>
      <c r="R347" s="246"/>
      <c r="S347" s="246"/>
      <c r="T347" s="247"/>
      <c r="AT347" s="248" t="s">
        <v>128</v>
      </c>
      <c r="AU347" s="248" t="s">
        <v>81</v>
      </c>
      <c r="AV347" s="15" t="s">
        <v>81</v>
      </c>
      <c r="AW347" s="15" t="s">
        <v>30</v>
      </c>
      <c r="AX347" s="15" t="s">
        <v>73</v>
      </c>
      <c r="AY347" s="248" t="s">
        <v>120</v>
      </c>
    </row>
    <row r="348" spans="1:65" s="13" customFormat="1" ht="11.25">
      <c r="B348" s="204"/>
      <c r="C348" s="205"/>
      <c r="D348" s="199" t="s">
        <v>128</v>
      </c>
      <c r="E348" s="206" t="s">
        <v>1</v>
      </c>
      <c r="F348" s="207" t="s">
        <v>896</v>
      </c>
      <c r="G348" s="205"/>
      <c r="H348" s="208">
        <v>9.7840000000000007</v>
      </c>
      <c r="I348" s="209"/>
      <c r="J348" s="205"/>
      <c r="K348" s="205"/>
      <c r="L348" s="210"/>
      <c r="M348" s="211"/>
      <c r="N348" s="212"/>
      <c r="O348" s="212"/>
      <c r="P348" s="212"/>
      <c r="Q348" s="212"/>
      <c r="R348" s="212"/>
      <c r="S348" s="212"/>
      <c r="T348" s="213"/>
      <c r="AT348" s="214" t="s">
        <v>128</v>
      </c>
      <c r="AU348" s="214" t="s">
        <v>81</v>
      </c>
      <c r="AV348" s="13" t="s">
        <v>83</v>
      </c>
      <c r="AW348" s="13" t="s">
        <v>30</v>
      </c>
      <c r="AX348" s="13" t="s">
        <v>73</v>
      </c>
      <c r="AY348" s="214" t="s">
        <v>120</v>
      </c>
    </row>
    <row r="349" spans="1:65" s="14" customFormat="1" ht="11.25">
      <c r="B349" s="215"/>
      <c r="C349" s="216"/>
      <c r="D349" s="199" t="s">
        <v>128</v>
      </c>
      <c r="E349" s="217" t="s">
        <v>1</v>
      </c>
      <c r="F349" s="218" t="s">
        <v>130</v>
      </c>
      <c r="G349" s="216"/>
      <c r="H349" s="219">
        <v>10.084000000000001</v>
      </c>
      <c r="I349" s="220"/>
      <c r="J349" s="216"/>
      <c r="K349" s="216"/>
      <c r="L349" s="221"/>
      <c r="M349" s="222"/>
      <c r="N349" s="223"/>
      <c r="O349" s="223"/>
      <c r="P349" s="223"/>
      <c r="Q349" s="223"/>
      <c r="R349" s="223"/>
      <c r="S349" s="223"/>
      <c r="T349" s="224"/>
      <c r="AT349" s="225" t="s">
        <v>128</v>
      </c>
      <c r="AU349" s="225" t="s">
        <v>81</v>
      </c>
      <c r="AV349" s="14" t="s">
        <v>125</v>
      </c>
      <c r="AW349" s="14" t="s">
        <v>4</v>
      </c>
      <c r="AX349" s="14" t="s">
        <v>81</v>
      </c>
      <c r="AY349" s="225" t="s">
        <v>120</v>
      </c>
    </row>
    <row r="350" spans="1:65" s="2" customFormat="1" ht="62.65" customHeight="1">
      <c r="A350" s="34"/>
      <c r="B350" s="35"/>
      <c r="C350" s="185" t="s">
        <v>897</v>
      </c>
      <c r="D350" s="185" t="s">
        <v>121</v>
      </c>
      <c r="E350" s="186" t="s">
        <v>638</v>
      </c>
      <c r="F350" s="187" t="s">
        <v>639</v>
      </c>
      <c r="G350" s="188" t="s">
        <v>214</v>
      </c>
      <c r="H350" s="189">
        <v>43.765999999999998</v>
      </c>
      <c r="I350" s="190"/>
      <c r="J350" s="191">
        <f>ROUND(I350*H350,2)</f>
        <v>0</v>
      </c>
      <c r="K350" s="192"/>
      <c r="L350" s="39"/>
      <c r="M350" s="193" t="s">
        <v>1</v>
      </c>
      <c r="N350" s="194" t="s">
        <v>38</v>
      </c>
      <c r="O350" s="71"/>
      <c r="P350" s="195">
        <f>O350*H350</f>
        <v>0</v>
      </c>
      <c r="Q350" s="195">
        <v>0</v>
      </c>
      <c r="R350" s="195">
        <f>Q350*H350</f>
        <v>0</v>
      </c>
      <c r="S350" s="195">
        <v>0</v>
      </c>
      <c r="T350" s="196">
        <f>S350*H350</f>
        <v>0</v>
      </c>
      <c r="U350" s="34"/>
      <c r="V350" s="34"/>
      <c r="W350" s="34"/>
      <c r="X350" s="34"/>
      <c r="Y350" s="34"/>
      <c r="Z350" s="34"/>
      <c r="AA350" s="34"/>
      <c r="AB350" s="34"/>
      <c r="AC350" s="34"/>
      <c r="AD350" s="34"/>
      <c r="AE350" s="34"/>
      <c r="AR350" s="197" t="s">
        <v>629</v>
      </c>
      <c r="AT350" s="197" t="s">
        <v>121</v>
      </c>
      <c r="AU350" s="197" t="s">
        <v>81</v>
      </c>
      <c r="AY350" s="17" t="s">
        <v>120</v>
      </c>
      <c r="BE350" s="198">
        <f>IF(N350="základní",J350,0)</f>
        <v>0</v>
      </c>
      <c r="BF350" s="198">
        <f>IF(N350="snížená",J350,0)</f>
        <v>0</v>
      </c>
      <c r="BG350" s="198">
        <f>IF(N350="zákl. přenesená",J350,0)</f>
        <v>0</v>
      </c>
      <c r="BH350" s="198">
        <f>IF(N350="sníž. přenesená",J350,0)</f>
        <v>0</v>
      </c>
      <c r="BI350" s="198">
        <f>IF(N350="nulová",J350,0)</f>
        <v>0</v>
      </c>
      <c r="BJ350" s="17" t="s">
        <v>81</v>
      </c>
      <c r="BK350" s="198">
        <f>ROUND(I350*H350,2)</f>
        <v>0</v>
      </c>
      <c r="BL350" s="17" t="s">
        <v>629</v>
      </c>
      <c r="BM350" s="197" t="s">
        <v>898</v>
      </c>
    </row>
    <row r="351" spans="1:65" s="2" customFormat="1" ht="39">
      <c r="A351" s="34"/>
      <c r="B351" s="35"/>
      <c r="C351" s="36"/>
      <c r="D351" s="199" t="s">
        <v>127</v>
      </c>
      <c r="E351" s="36"/>
      <c r="F351" s="200" t="s">
        <v>639</v>
      </c>
      <c r="G351" s="36"/>
      <c r="H351" s="36"/>
      <c r="I351" s="201"/>
      <c r="J351" s="36"/>
      <c r="K351" s="36"/>
      <c r="L351" s="39"/>
      <c r="M351" s="202"/>
      <c r="N351" s="203"/>
      <c r="O351" s="71"/>
      <c r="P351" s="71"/>
      <c r="Q351" s="71"/>
      <c r="R351" s="71"/>
      <c r="S351" s="71"/>
      <c r="T351" s="72"/>
      <c r="U351" s="34"/>
      <c r="V351" s="34"/>
      <c r="W351" s="34"/>
      <c r="X351" s="34"/>
      <c r="Y351" s="34"/>
      <c r="Z351" s="34"/>
      <c r="AA351" s="34"/>
      <c r="AB351" s="34"/>
      <c r="AC351" s="34"/>
      <c r="AD351" s="34"/>
      <c r="AE351" s="34"/>
      <c r="AT351" s="17" t="s">
        <v>127</v>
      </c>
      <c r="AU351" s="17" t="s">
        <v>81</v>
      </c>
    </row>
    <row r="352" spans="1:65" s="15" customFormat="1" ht="11.25">
      <c r="B352" s="239"/>
      <c r="C352" s="240"/>
      <c r="D352" s="199" t="s">
        <v>128</v>
      </c>
      <c r="E352" s="241" t="s">
        <v>1</v>
      </c>
      <c r="F352" s="242" t="s">
        <v>899</v>
      </c>
      <c r="G352" s="240"/>
      <c r="H352" s="241" t="s">
        <v>1</v>
      </c>
      <c r="I352" s="243"/>
      <c r="J352" s="240"/>
      <c r="K352" s="240"/>
      <c r="L352" s="244"/>
      <c r="M352" s="245"/>
      <c r="N352" s="246"/>
      <c r="O352" s="246"/>
      <c r="P352" s="246"/>
      <c r="Q352" s="246"/>
      <c r="R352" s="246"/>
      <c r="S352" s="246"/>
      <c r="T352" s="247"/>
      <c r="AT352" s="248" t="s">
        <v>128</v>
      </c>
      <c r="AU352" s="248" t="s">
        <v>81</v>
      </c>
      <c r="AV352" s="15" t="s">
        <v>81</v>
      </c>
      <c r="AW352" s="15" t="s">
        <v>30</v>
      </c>
      <c r="AX352" s="15" t="s">
        <v>73</v>
      </c>
      <c r="AY352" s="248" t="s">
        <v>120</v>
      </c>
    </row>
    <row r="353" spans="1:65" s="13" customFormat="1" ht="11.25">
      <c r="B353" s="204"/>
      <c r="C353" s="205"/>
      <c r="D353" s="199" t="s">
        <v>128</v>
      </c>
      <c r="E353" s="206" t="s">
        <v>1</v>
      </c>
      <c r="F353" s="207" t="s">
        <v>900</v>
      </c>
      <c r="G353" s="205"/>
      <c r="H353" s="208">
        <v>43.765999999999998</v>
      </c>
      <c r="I353" s="209"/>
      <c r="J353" s="205"/>
      <c r="K353" s="205"/>
      <c r="L353" s="210"/>
      <c r="M353" s="211"/>
      <c r="N353" s="212"/>
      <c r="O353" s="212"/>
      <c r="P353" s="212"/>
      <c r="Q353" s="212"/>
      <c r="R353" s="212"/>
      <c r="S353" s="212"/>
      <c r="T353" s="213"/>
      <c r="AT353" s="214" t="s">
        <v>128</v>
      </c>
      <c r="AU353" s="214" t="s">
        <v>81</v>
      </c>
      <c r="AV353" s="13" t="s">
        <v>83</v>
      </c>
      <c r="AW353" s="13" t="s">
        <v>30</v>
      </c>
      <c r="AX353" s="13" t="s">
        <v>81</v>
      </c>
      <c r="AY353" s="214" t="s">
        <v>120</v>
      </c>
    </row>
    <row r="354" spans="1:65" s="2" customFormat="1" ht="14.45" customHeight="1">
      <c r="A354" s="34"/>
      <c r="B354" s="35"/>
      <c r="C354" s="185" t="s">
        <v>901</v>
      </c>
      <c r="D354" s="185" t="s">
        <v>121</v>
      </c>
      <c r="E354" s="186" t="s">
        <v>681</v>
      </c>
      <c r="F354" s="187" t="s">
        <v>682</v>
      </c>
      <c r="G354" s="188" t="s">
        <v>214</v>
      </c>
      <c r="H354" s="189">
        <v>112.867</v>
      </c>
      <c r="I354" s="190"/>
      <c r="J354" s="191">
        <f>ROUND(I354*H354,2)</f>
        <v>0</v>
      </c>
      <c r="K354" s="192"/>
      <c r="L354" s="39"/>
      <c r="M354" s="193" t="s">
        <v>1</v>
      </c>
      <c r="N354" s="194" t="s">
        <v>38</v>
      </c>
      <c r="O354" s="71"/>
      <c r="P354" s="195">
        <f>O354*H354</f>
        <v>0</v>
      </c>
      <c r="Q354" s="195">
        <v>0</v>
      </c>
      <c r="R354" s="195">
        <f>Q354*H354</f>
        <v>0</v>
      </c>
      <c r="S354" s="195">
        <v>0</v>
      </c>
      <c r="T354" s="196">
        <f>S354*H354</f>
        <v>0</v>
      </c>
      <c r="U354" s="34"/>
      <c r="V354" s="34"/>
      <c r="W354" s="34"/>
      <c r="X354" s="34"/>
      <c r="Y354" s="34"/>
      <c r="Z354" s="34"/>
      <c r="AA354" s="34"/>
      <c r="AB354" s="34"/>
      <c r="AC354" s="34"/>
      <c r="AD354" s="34"/>
      <c r="AE354" s="34"/>
      <c r="AR354" s="197" t="s">
        <v>629</v>
      </c>
      <c r="AT354" s="197" t="s">
        <v>121</v>
      </c>
      <c r="AU354" s="197" t="s">
        <v>81</v>
      </c>
      <c r="AY354" s="17" t="s">
        <v>120</v>
      </c>
      <c r="BE354" s="198">
        <f>IF(N354="základní",J354,0)</f>
        <v>0</v>
      </c>
      <c r="BF354" s="198">
        <f>IF(N354="snížená",J354,0)</f>
        <v>0</v>
      </c>
      <c r="BG354" s="198">
        <f>IF(N354="zákl. přenesená",J354,0)</f>
        <v>0</v>
      </c>
      <c r="BH354" s="198">
        <f>IF(N354="sníž. přenesená",J354,0)</f>
        <v>0</v>
      </c>
      <c r="BI354" s="198">
        <f>IF(N354="nulová",J354,0)</f>
        <v>0</v>
      </c>
      <c r="BJ354" s="17" t="s">
        <v>81</v>
      </c>
      <c r="BK354" s="198">
        <f>ROUND(I354*H354,2)</f>
        <v>0</v>
      </c>
      <c r="BL354" s="17" t="s">
        <v>629</v>
      </c>
      <c r="BM354" s="197" t="s">
        <v>902</v>
      </c>
    </row>
    <row r="355" spans="1:65" s="2" customFormat="1" ht="11.25">
      <c r="A355" s="34"/>
      <c r="B355" s="35"/>
      <c r="C355" s="36"/>
      <c r="D355" s="199" t="s">
        <v>127</v>
      </c>
      <c r="E355" s="36"/>
      <c r="F355" s="200" t="s">
        <v>682</v>
      </c>
      <c r="G355" s="36"/>
      <c r="H355" s="36"/>
      <c r="I355" s="201"/>
      <c r="J355" s="36"/>
      <c r="K355" s="36"/>
      <c r="L355" s="39"/>
      <c r="M355" s="202"/>
      <c r="N355" s="203"/>
      <c r="O355" s="71"/>
      <c r="P355" s="71"/>
      <c r="Q355" s="71"/>
      <c r="R355" s="71"/>
      <c r="S355" s="71"/>
      <c r="T355" s="72"/>
      <c r="U355" s="34"/>
      <c r="V355" s="34"/>
      <c r="W355" s="34"/>
      <c r="X355" s="34"/>
      <c r="Y355" s="34"/>
      <c r="Z355" s="34"/>
      <c r="AA355" s="34"/>
      <c r="AB355" s="34"/>
      <c r="AC355" s="34"/>
      <c r="AD355" s="34"/>
      <c r="AE355" s="34"/>
      <c r="AT355" s="17" t="s">
        <v>127</v>
      </c>
      <c r="AU355" s="17" t="s">
        <v>81</v>
      </c>
    </row>
    <row r="356" spans="1:65" s="13" customFormat="1" ht="11.25">
      <c r="B356" s="204"/>
      <c r="C356" s="205"/>
      <c r="D356" s="199" t="s">
        <v>128</v>
      </c>
      <c r="E356" s="206" t="s">
        <v>1</v>
      </c>
      <c r="F356" s="207" t="s">
        <v>903</v>
      </c>
      <c r="G356" s="205"/>
      <c r="H356" s="208">
        <v>112.867</v>
      </c>
      <c r="I356" s="209"/>
      <c r="J356" s="205"/>
      <c r="K356" s="205"/>
      <c r="L356" s="210"/>
      <c r="M356" s="211"/>
      <c r="N356" s="212"/>
      <c r="O356" s="212"/>
      <c r="P356" s="212"/>
      <c r="Q356" s="212"/>
      <c r="R356" s="212"/>
      <c r="S356" s="212"/>
      <c r="T356" s="213"/>
      <c r="AT356" s="214" t="s">
        <v>128</v>
      </c>
      <c r="AU356" s="214" t="s">
        <v>81</v>
      </c>
      <c r="AV356" s="13" t="s">
        <v>83</v>
      </c>
      <c r="AW356" s="13" t="s">
        <v>30</v>
      </c>
      <c r="AX356" s="13" t="s">
        <v>81</v>
      </c>
      <c r="AY356" s="214" t="s">
        <v>120</v>
      </c>
    </row>
    <row r="357" spans="1:65" s="2" customFormat="1" ht="24.2" customHeight="1">
      <c r="A357" s="34"/>
      <c r="B357" s="35"/>
      <c r="C357" s="185" t="s">
        <v>904</v>
      </c>
      <c r="D357" s="185" t="s">
        <v>121</v>
      </c>
      <c r="E357" s="186" t="s">
        <v>644</v>
      </c>
      <c r="F357" s="187" t="s">
        <v>645</v>
      </c>
      <c r="G357" s="188" t="s">
        <v>214</v>
      </c>
      <c r="H357" s="189">
        <v>56.19</v>
      </c>
      <c r="I357" s="190"/>
      <c r="J357" s="191">
        <f>ROUND(I357*H357,2)</f>
        <v>0</v>
      </c>
      <c r="K357" s="192"/>
      <c r="L357" s="39"/>
      <c r="M357" s="193" t="s">
        <v>1</v>
      </c>
      <c r="N357" s="194" t="s">
        <v>38</v>
      </c>
      <c r="O357" s="71"/>
      <c r="P357" s="195">
        <f>O357*H357</f>
        <v>0</v>
      </c>
      <c r="Q357" s="195">
        <v>0</v>
      </c>
      <c r="R357" s="195">
        <f>Q357*H357</f>
        <v>0</v>
      </c>
      <c r="S357" s="195">
        <v>0</v>
      </c>
      <c r="T357" s="196">
        <f>S357*H357</f>
        <v>0</v>
      </c>
      <c r="U357" s="34"/>
      <c r="V357" s="34"/>
      <c r="W357" s="34"/>
      <c r="X357" s="34"/>
      <c r="Y357" s="34"/>
      <c r="Z357" s="34"/>
      <c r="AA357" s="34"/>
      <c r="AB357" s="34"/>
      <c r="AC357" s="34"/>
      <c r="AD357" s="34"/>
      <c r="AE357" s="34"/>
      <c r="AR357" s="197" t="s">
        <v>125</v>
      </c>
      <c r="AT357" s="197" t="s">
        <v>121</v>
      </c>
      <c r="AU357" s="197" t="s">
        <v>81</v>
      </c>
      <c r="AY357" s="17" t="s">
        <v>120</v>
      </c>
      <c r="BE357" s="198">
        <f>IF(N357="základní",J357,0)</f>
        <v>0</v>
      </c>
      <c r="BF357" s="198">
        <f>IF(N357="snížená",J357,0)</f>
        <v>0</v>
      </c>
      <c r="BG357" s="198">
        <f>IF(N357="zákl. přenesená",J357,0)</f>
        <v>0</v>
      </c>
      <c r="BH357" s="198">
        <f>IF(N357="sníž. přenesená",J357,0)</f>
        <v>0</v>
      </c>
      <c r="BI357" s="198">
        <f>IF(N357="nulová",J357,0)</f>
        <v>0</v>
      </c>
      <c r="BJ357" s="17" t="s">
        <v>81</v>
      </c>
      <c r="BK357" s="198">
        <f>ROUND(I357*H357,2)</f>
        <v>0</v>
      </c>
      <c r="BL357" s="17" t="s">
        <v>125</v>
      </c>
      <c r="BM357" s="197" t="s">
        <v>905</v>
      </c>
    </row>
    <row r="358" spans="1:65" s="2" customFormat="1" ht="11.25">
      <c r="A358" s="34"/>
      <c r="B358" s="35"/>
      <c r="C358" s="36"/>
      <c r="D358" s="199" t="s">
        <v>127</v>
      </c>
      <c r="E358" s="36"/>
      <c r="F358" s="200" t="s">
        <v>645</v>
      </c>
      <c r="G358" s="36"/>
      <c r="H358" s="36"/>
      <c r="I358" s="201"/>
      <c r="J358" s="36"/>
      <c r="K358" s="36"/>
      <c r="L358" s="39"/>
      <c r="M358" s="202"/>
      <c r="N358" s="203"/>
      <c r="O358" s="71"/>
      <c r="P358" s="71"/>
      <c r="Q358" s="71"/>
      <c r="R358" s="71"/>
      <c r="S358" s="71"/>
      <c r="T358" s="72"/>
      <c r="U358" s="34"/>
      <c r="V358" s="34"/>
      <c r="W358" s="34"/>
      <c r="X358" s="34"/>
      <c r="Y358" s="34"/>
      <c r="Z358" s="34"/>
      <c r="AA358" s="34"/>
      <c r="AB358" s="34"/>
      <c r="AC358" s="34"/>
      <c r="AD358" s="34"/>
      <c r="AE358" s="34"/>
      <c r="AT358" s="17" t="s">
        <v>127</v>
      </c>
      <c r="AU358" s="17" t="s">
        <v>81</v>
      </c>
    </row>
    <row r="359" spans="1:65" s="2" customFormat="1" ht="24.2" customHeight="1">
      <c r="A359" s="34"/>
      <c r="B359" s="35"/>
      <c r="C359" s="185" t="s">
        <v>906</v>
      </c>
      <c r="D359" s="185" t="s">
        <v>121</v>
      </c>
      <c r="E359" s="186" t="s">
        <v>675</v>
      </c>
      <c r="F359" s="187" t="s">
        <v>676</v>
      </c>
      <c r="G359" s="188" t="s">
        <v>162</v>
      </c>
      <c r="H359" s="189">
        <v>2</v>
      </c>
      <c r="I359" s="190"/>
      <c r="J359" s="191">
        <f>ROUND(I359*H359,2)</f>
        <v>0</v>
      </c>
      <c r="K359" s="192"/>
      <c r="L359" s="39"/>
      <c r="M359" s="193" t="s">
        <v>1</v>
      </c>
      <c r="N359" s="194" t="s">
        <v>38</v>
      </c>
      <c r="O359" s="71"/>
      <c r="P359" s="195">
        <f>O359*H359</f>
        <v>0</v>
      </c>
      <c r="Q359" s="195">
        <v>0</v>
      </c>
      <c r="R359" s="195">
        <f>Q359*H359</f>
        <v>0</v>
      </c>
      <c r="S359" s="195">
        <v>0</v>
      </c>
      <c r="T359" s="196">
        <f>S359*H359</f>
        <v>0</v>
      </c>
      <c r="U359" s="34"/>
      <c r="V359" s="34"/>
      <c r="W359" s="34"/>
      <c r="X359" s="34"/>
      <c r="Y359" s="34"/>
      <c r="Z359" s="34"/>
      <c r="AA359" s="34"/>
      <c r="AB359" s="34"/>
      <c r="AC359" s="34"/>
      <c r="AD359" s="34"/>
      <c r="AE359" s="34"/>
      <c r="AR359" s="197" t="s">
        <v>125</v>
      </c>
      <c r="AT359" s="197" t="s">
        <v>121</v>
      </c>
      <c r="AU359" s="197" t="s">
        <v>81</v>
      </c>
      <c r="AY359" s="17" t="s">
        <v>120</v>
      </c>
      <c r="BE359" s="198">
        <f>IF(N359="základní",J359,0)</f>
        <v>0</v>
      </c>
      <c r="BF359" s="198">
        <f>IF(N359="snížená",J359,0)</f>
        <v>0</v>
      </c>
      <c r="BG359" s="198">
        <f>IF(N359="zákl. přenesená",J359,0)</f>
        <v>0</v>
      </c>
      <c r="BH359" s="198">
        <f>IF(N359="sníž. přenesená",J359,0)</f>
        <v>0</v>
      </c>
      <c r="BI359" s="198">
        <f>IF(N359="nulová",J359,0)</f>
        <v>0</v>
      </c>
      <c r="BJ359" s="17" t="s">
        <v>81</v>
      </c>
      <c r="BK359" s="198">
        <f>ROUND(I359*H359,2)</f>
        <v>0</v>
      </c>
      <c r="BL359" s="17" t="s">
        <v>125</v>
      </c>
      <c r="BM359" s="197" t="s">
        <v>907</v>
      </c>
    </row>
    <row r="360" spans="1:65" s="2" customFormat="1" ht="19.5">
      <c r="A360" s="34"/>
      <c r="B360" s="35"/>
      <c r="C360" s="36"/>
      <c r="D360" s="199" t="s">
        <v>127</v>
      </c>
      <c r="E360" s="36"/>
      <c r="F360" s="200" t="s">
        <v>676</v>
      </c>
      <c r="G360" s="36"/>
      <c r="H360" s="36"/>
      <c r="I360" s="201"/>
      <c r="J360" s="36"/>
      <c r="K360" s="36"/>
      <c r="L360" s="39"/>
      <c r="M360" s="202"/>
      <c r="N360" s="203"/>
      <c r="O360" s="71"/>
      <c r="P360" s="71"/>
      <c r="Q360" s="71"/>
      <c r="R360" s="71"/>
      <c r="S360" s="71"/>
      <c r="T360" s="72"/>
      <c r="U360" s="34"/>
      <c r="V360" s="34"/>
      <c r="W360" s="34"/>
      <c r="X360" s="34"/>
      <c r="Y360" s="34"/>
      <c r="Z360" s="34"/>
      <c r="AA360" s="34"/>
      <c r="AB360" s="34"/>
      <c r="AC360" s="34"/>
      <c r="AD360" s="34"/>
      <c r="AE360" s="34"/>
      <c r="AT360" s="17" t="s">
        <v>127</v>
      </c>
      <c r="AU360" s="17" t="s">
        <v>81</v>
      </c>
    </row>
    <row r="361" spans="1:65" s="15" customFormat="1" ht="11.25">
      <c r="B361" s="239"/>
      <c r="C361" s="240"/>
      <c r="D361" s="199" t="s">
        <v>128</v>
      </c>
      <c r="E361" s="241" t="s">
        <v>1</v>
      </c>
      <c r="F361" s="242" t="s">
        <v>908</v>
      </c>
      <c r="G361" s="240"/>
      <c r="H361" s="241" t="s">
        <v>1</v>
      </c>
      <c r="I361" s="243"/>
      <c r="J361" s="240"/>
      <c r="K361" s="240"/>
      <c r="L361" s="244"/>
      <c r="M361" s="245"/>
      <c r="N361" s="246"/>
      <c r="O361" s="246"/>
      <c r="P361" s="246"/>
      <c r="Q361" s="246"/>
      <c r="R361" s="246"/>
      <c r="S361" s="246"/>
      <c r="T361" s="247"/>
      <c r="AT361" s="248" t="s">
        <v>128</v>
      </c>
      <c r="AU361" s="248" t="s">
        <v>81</v>
      </c>
      <c r="AV361" s="15" t="s">
        <v>81</v>
      </c>
      <c r="AW361" s="15" t="s">
        <v>30</v>
      </c>
      <c r="AX361" s="15" t="s">
        <v>73</v>
      </c>
      <c r="AY361" s="248" t="s">
        <v>120</v>
      </c>
    </row>
    <row r="362" spans="1:65" s="13" customFormat="1" ht="11.25">
      <c r="B362" s="204"/>
      <c r="C362" s="205"/>
      <c r="D362" s="199" t="s">
        <v>128</v>
      </c>
      <c r="E362" s="206" t="s">
        <v>1</v>
      </c>
      <c r="F362" s="207" t="s">
        <v>909</v>
      </c>
      <c r="G362" s="205"/>
      <c r="H362" s="208">
        <v>2</v>
      </c>
      <c r="I362" s="209"/>
      <c r="J362" s="205"/>
      <c r="K362" s="205"/>
      <c r="L362" s="210"/>
      <c r="M362" s="211"/>
      <c r="N362" s="212"/>
      <c r="O362" s="212"/>
      <c r="P362" s="212"/>
      <c r="Q362" s="212"/>
      <c r="R362" s="212"/>
      <c r="S362" s="212"/>
      <c r="T362" s="213"/>
      <c r="AT362" s="214" t="s">
        <v>128</v>
      </c>
      <c r="AU362" s="214" t="s">
        <v>81</v>
      </c>
      <c r="AV362" s="13" t="s">
        <v>83</v>
      </c>
      <c r="AW362" s="13" t="s">
        <v>30</v>
      </c>
      <c r="AX362" s="13" t="s">
        <v>73</v>
      </c>
      <c r="AY362" s="214" t="s">
        <v>120</v>
      </c>
    </row>
    <row r="363" spans="1:65" s="14" customFormat="1" ht="11.25">
      <c r="B363" s="215"/>
      <c r="C363" s="216"/>
      <c r="D363" s="199" t="s">
        <v>128</v>
      </c>
      <c r="E363" s="217" t="s">
        <v>1</v>
      </c>
      <c r="F363" s="218" t="s">
        <v>130</v>
      </c>
      <c r="G363" s="216"/>
      <c r="H363" s="219">
        <v>2</v>
      </c>
      <c r="I363" s="220"/>
      <c r="J363" s="216"/>
      <c r="K363" s="216"/>
      <c r="L363" s="221"/>
      <c r="M363" s="222"/>
      <c r="N363" s="223"/>
      <c r="O363" s="223"/>
      <c r="P363" s="223"/>
      <c r="Q363" s="223"/>
      <c r="R363" s="223"/>
      <c r="S363" s="223"/>
      <c r="T363" s="224"/>
      <c r="AT363" s="225" t="s">
        <v>128</v>
      </c>
      <c r="AU363" s="225" t="s">
        <v>81</v>
      </c>
      <c r="AV363" s="14" t="s">
        <v>125</v>
      </c>
      <c r="AW363" s="14" t="s">
        <v>4</v>
      </c>
      <c r="AX363" s="14" t="s">
        <v>81</v>
      </c>
      <c r="AY363" s="225" t="s">
        <v>120</v>
      </c>
    </row>
    <row r="364" spans="1:65" s="2" customFormat="1" ht="14.45" customHeight="1">
      <c r="A364" s="34"/>
      <c r="B364" s="35"/>
      <c r="C364" s="185" t="s">
        <v>305</v>
      </c>
      <c r="D364" s="185" t="s">
        <v>121</v>
      </c>
      <c r="E364" s="186" t="s">
        <v>704</v>
      </c>
      <c r="F364" s="187" t="s">
        <v>705</v>
      </c>
      <c r="G364" s="188" t="s">
        <v>214</v>
      </c>
      <c r="H364" s="189">
        <v>108</v>
      </c>
      <c r="I364" s="190"/>
      <c r="J364" s="191">
        <f>ROUND(I364*H364,2)</f>
        <v>0</v>
      </c>
      <c r="K364" s="192"/>
      <c r="L364" s="39"/>
      <c r="M364" s="193" t="s">
        <v>1</v>
      </c>
      <c r="N364" s="194" t="s">
        <v>38</v>
      </c>
      <c r="O364" s="71"/>
      <c r="P364" s="195">
        <f>O364*H364</f>
        <v>0</v>
      </c>
      <c r="Q364" s="195">
        <v>0</v>
      </c>
      <c r="R364" s="195">
        <f>Q364*H364</f>
        <v>0</v>
      </c>
      <c r="S364" s="195">
        <v>0</v>
      </c>
      <c r="T364" s="196">
        <f>S364*H364</f>
        <v>0</v>
      </c>
      <c r="U364" s="34"/>
      <c r="V364" s="34"/>
      <c r="W364" s="34"/>
      <c r="X364" s="34"/>
      <c r="Y364" s="34"/>
      <c r="Z364" s="34"/>
      <c r="AA364" s="34"/>
      <c r="AB364" s="34"/>
      <c r="AC364" s="34"/>
      <c r="AD364" s="34"/>
      <c r="AE364" s="34"/>
      <c r="AR364" s="197" t="s">
        <v>629</v>
      </c>
      <c r="AT364" s="197" t="s">
        <v>121</v>
      </c>
      <c r="AU364" s="197" t="s">
        <v>81</v>
      </c>
      <c r="AY364" s="17" t="s">
        <v>120</v>
      </c>
      <c r="BE364" s="198">
        <f>IF(N364="základní",J364,0)</f>
        <v>0</v>
      </c>
      <c r="BF364" s="198">
        <f>IF(N364="snížená",J364,0)</f>
        <v>0</v>
      </c>
      <c r="BG364" s="198">
        <f>IF(N364="zákl. přenesená",J364,0)</f>
        <v>0</v>
      </c>
      <c r="BH364" s="198">
        <f>IF(N364="sníž. přenesená",J364,0)</f>
        <v>0</v>
      </c>
      <c r="BI364" s="198">
        <f>IF(N364="nulová",J364,0)</f>
        <v>0</v>
      </c>
      <c r="BJ364" s="17" t="s">
        <v>81</v>
      </c>
      <c r="BK364" s="198">
        <f>ROUND(I364*H364,2)</f>
        <v>0</v>
      </c>
      <c r="BL364" s="17" t="s">
        <v>629</v>
      </c>
      <c r="BM364" s="197" t="s">
        <v>910</v>
      </c>
    </row>
    <row r="365" spans="1:65" s="2" customFormat="1" ht="11.25">
      <c r="A365" s="34"/>
      <c r="B365" s="35"/>
      <c r="C365" s="36"/>
      <c r="D365" s="199" t="s">
        <v>127</v>
      </c>
      <c r="E365" s="36"/>
      <c r="F365" s="200" t="s">
        <v>705</v>
      </c>
      <c r="G365" s="36"/>
      <c r="H365" s="36"/>
      <c r="I365" s="201"/>
      <c r="J365" s="36"/>
      <c r="K365" s="36"/>
      <c r="L365" s="39"/>
      <c r="M365" s="202"/>
      <c r="N365" s="203"/>
      <c r="O365" s="71"/>
      <c r="P365" s="71"/>
      <c r="Q365" s="71"/>
      <c r="R365" s="71"/>
      <c r="S365" s="71"/>
      <c r="T365" s="72"/>
      <c r="U365" s="34"/>
      <c r="V365" s="34"/>
      <c r="W365" s="34"/>
      <c r="X365" s="34"/>
      <c r="Y365" s="34"/>
      <c r="Z365" s="34"/>
      <c r="AA365" s="34"/>
      <c r="AB365" s="34"/>
      <c r="AC365" s="34"/>
      <c r="AD365" s="34"/>
      <c r="AE365" s="34"/>
      <c r="AT365" s="17" t="s">
        <v>127</v>
      </c>
      <c r="AU365" s="17" t="s">
        <v>81</v>
      </c>
    </row>
    <row r="366" spans="1:65" s="15" customFormat="1" ht="11.25">
      <c r="B366" s="239"/>
      <c r="C366" s="240"/>
      <c r="D366" s="199" t="s">
        <v>128</v>
      </c>
      <c r="E366" s="241" t="s">
        <v>1</v>
      </c>
      <c r="F366" s="242" t="s">
        <v>911</v>
      </c>
      <c r="G366" s="240"/>
      <c r="H366" s="241" t="s">
        <v>1</v>
      </c>
      <c r="I366" s="243"/>
      <c r="J366" s="240"/>
      <c r="K366" s="240"/>
      <c r="L366" s="244"/>
      <c r="M366" s="245"/>
      <c r="N366" s="246"/>
      <c r="O366" s="246"/>
      <c r="P366" s="246"/>
      <c r="Q366" s="246"/>
      <c r="R366" s="246"/>
      <c r="S366" s="246"/>
      <c r="T366" s="247"/>
      <c r="AT366" s="248" t="s">
        <v>128</v>
      </c>
      <c r="AU366" s="248" t="s">
        <v>81</v>
      </c>
      <c r="AV366" s="15" t="s">
        <v>81</v>
      </c>
      <c r="AW366" s="15" t="s">
        <v>30</v>
      </c>
      <c r="AX366" s="15" t="s">
        <v>73</v>
      </c>
      <c r="AY366" s="248" t="s">
        <v>120</v>
      </c>
    </row>
    <row r="367" spans="1:65" s="13" customFormat="1" ht="11.25">
      <c r="B367" s="204"/>
      <c r="C367" s="205"/>
      <c r="D367" s="199" t="s">
        <v>128</v>
      </c>
      <c r="E367" s="206" t="s">
        <v>1</v>
      </c>
      <c r="F367" s="207" t="s">
        <v>883</v>
      </c>
      <c r="G367" s="205"/>
      <c r="H367" s="208">
        <v>108</v>
      </c>
      <c r="I367" s="209"/>
      <c r="J367" s="205"/>
      <c r="K367" s="205"/>
      <c r="L367" s="210"/>
      <c r="M367" s="211"/>
      <c r="N367" s="212"/>
      <c r="O367" s="212"/>
      <c r="P367" s="212"/>
      <c r="Q367" s="212"/>
      <c r="R367" s="212"/>
      <c r="S367" s="212"/>
      <c r="T367" s="213"/>
      <c r="AT367" s="214" t="s">
        <v>128</v>
      </c>
      <c r="AU367" s="214" t="s">
        <v>81</v>
      </c>
      <c r="AV367" s="13" t="s">
        <v>83</v>
      </c>
      <c r="AW367" s="13" t="s">
        <v>30</v>
      </c>
      <c r="AX367" s="13" t="s">
        <v>73</v>
      </c>
      <c r="AY367" s="214" t="s">
        <v>120</v>
      </c>
    </row>
    <row r="368" spans="1:65" s="14" customFormat="1" ht="11.25">
      <c r="B368" s="215"/>
      <c r="C368" s="216"/>
      <c r="D368" s="199" t="s">
        <v>128</v>
      </c>
      <c r="E368" s="217" t="s">
        <v>1</v>
      </c>
      <c r="F368" s="218" t="s">
        <v>130</v>
      </c>
      <c r="G368" s="216"/>
      <c r="H368" s="219">
        <v>108</v>
      </c>
      <c r="I368" s="220"/>
      <c r="J368" s="216"/>
      <c r="K368" s="216"/>
      <c r="L368" s="221"/>
      <c r="M368" s="222"/>
      <c r="N368" s="223"/>
      <c r="O368" s="223"/>
      <c r="P368" s="223"/>
      <c r="Q368" s="223"/>
      <c r="R368" s="223"/>
      <c r="S368" s="223"/>
      <c r="T368" s="224"/>
      <c r="AT368" s="225" t="s">
        <v>128</v>
      </c>
      <c r="AU368" s="225" t="s">
        <v>81</v>
      </c>
      <c r="AV368" s="14" t="s">
        <v>125</v>
      </c>
      <c r="AW368" s="14" t="s">
        <v>30</v>
      </c>
      <c r="AX368" s="14" t="s">
        <v>81</v>
      </c>
      <c r="AY368" s="225" t="s">
        <v>120</v>
      </c>
    </row>
    <row r="369" spans="1:65" s="2" customFormat="1" ht="14.45" customHeight="1">
      <c r="A369" s="34"/>
      <c r="B369" s="35"/>
      <c r="C369" s="185" t="s">
        <v>318</v>
      </c>
      <c r="D369" s="185" t="s">
        <v>121</v>
      </c>
      <c r="E369" s="186" t="s">
        <v>712</v>
      </c>
      <c r="F369" s="187" t="s">
        <v>713</v>
      </c>
      <c r="G369" s="188" t="s">
        <v>214</v>
      </c>
      <c r="H369" s="189">
        <v>46.405999999999999</v>
      </c>
      <c r="I369" s="190"/>
      <c r="J369" s="191">
        <f>ROUND(I369*H369,2)</f>
        <v>0</v>
      </c>
      <c r="K369" s="192"/>
      <c r="L369" s="39"/>
      <c r="M369" s="193" t="s">
        <v>1</v>
      </c>
      <c r="N369" s="194" t="s">
        <v>38</v>
      </c>
      <c r="O369" s="71"/>
      <c r="P369" s="195">
        <f>O369*H369</f>
        <v>0</v>
      </c>
      <c r="Q369" s="195">
        <v>0</v>
      </c>
      <c r="R369" s="195">
        <f>Q369*H369</f>
        <v>0</v>
      </c>
      <c r="S369" s="195">
        <v>0</v>
      </c>
      <c r="T369" s="196">
        <f>S369*H369</f>
        <v>0</v>
      </c>
      <c r="U369" s="34"/>
      <c r="V369" s="34"/>
      <c r="W369" s="34"/>
      <c r="X369" s="34"/>
      <c r="Y369" s="34"/>
      <c r="Z369" s="34"/>
      <c r="AA369" s="34"/>
      <c r="AB369" s="34"/>
      <c r="AC369" s="34"/>
      <c r="AD369" s="34"/>
      <c r="AE369" s="34"/>
      <c r="AR369" s="197" t="s">
        <v>629</v>
      </c>
      <c r="AT369" s="197" t="s">
        <v>121</v>
      </c>
      <c r="AU369" s="197" t="s">
        <v>81</v>
      </c>
      <c r="AY369" s="17" t="s">
        <v>120</v>
      </c>
      <c r="BE369" s="198">
        <f>IF(N369="základní",J369,0)</f>
        <v>0</v>
      </c>
      <c r="BF369" s="198">
        <f>IF(N369="snížená",J369,0)</f>
        <v>0</v>
      </c>
      <c r="BG369" s="198">
        <f>IF(N369="zákl. přenesená",J369,0)</f>
        <v>0</v>
      </c>
      <c r="BH369" s="198">
        <f>IF(N369="sníž. přenesená",J369,0)</f>
        <v>0</v>
      </c>
      <c r="BI369" s="198">
        <f>IF(N369="nulová",J369,0)</f>
        <v>0</v>
      </c>
      <c r="BJ369" s="17" t="s">
        <v>81</v>
      </c>
      <c r="BK369" s="198">
        <f>ROUND(I369*H369,2)</f>
        <v>0</v>
      </c>
      <c r="BL369" s="17" t="s">
        <v>629</v>
      </c>
      <c r="BM369" s="197" t="s">
        <v>912</v>
      </c>
    </row>
    <row r="370" spans="1:65" s="2" customFormat="1" ht="11.25">
      <c r="A370" s="34"/>
      <c r="B370" s="35"/>
      <c r="C370" s="36"/>
      <c r="D370" s="199" t="s">
        <v>127</v>
      </c>
      <c r="E370" s="36"/>
      <c r="F370" s="200" t="s">
        <v>713</v>
      </c>
      <c r="G370" s="36"/>
      <c r="H370" s="36"/>
      <c r="I370" s="201"/>
      <c r="J370" s="36"/>
      <c r="K370" s="36"/>
      <c r="L370" s="39"/>
      <c r="M370" s="202"/>
      <c r="N370" s="203"/>
      <c r="O370" s="71"/>
      <c r="P370" s="71"/>
      <c r="Q370" s="71"/>
      <c r="R370" s="71"/>
      <c r="S370" s="71"/>
      <c r="T370" s="72"/>
      <c r="U370" s="34"/>
      <c r="V370" s="34"/>
      <c r="W370" s="34"/>
      <c r="X370" s="34"/>
      <c r="Y370" s="34"/>
      <c r="Z370" s="34"/>
      <c r="AA370" s="34"/>
      <c r="AB370" s="34"/>
      <c r="AC370" s="34"/>
      <c r="AD370" s="34"/>
      <c r="AE370" s="34"/>
      <c r="AT370" s="17" t="s">
        <v>127</v>
      </c>
      <c r="AU370" s="17" t="s">
        <v>81</v>
      </c>
    </row>
    <row r="371" spans="1:65" s="13" customFormat="1" ht="11.25">
      <c r="B371" s="204"/>
      <c r="C371" s="205"/>
      <c r="D371" s="199" t="s">
        <v>128</v>
      </c>
      <c r="E371" s="206" t="s">
        <v>1</v>
      </c>
      <c r="F371" s="207" t="s">
        <v>913</v>
      </c>
      <c r="G371" s="205"/>
      <c r="H371" s="208">
        <v>46.405999999999999</v>
      </c>
      <c r="I371" s="209"/>
      <c r="J371" s="205"/>
      <c r="K371" s="205"/>
      <c r="L371" s="210"/>
      <c r="M371" s="211"/>
      <c r="N371" s="212"/>
      <c r="O371" s="212"/>
      <c r="P371" s="212"/>
      <c r="Q371" s="212"/>
      <c r="R371" s="212"/>
      <c r="S371" s="212"/>
      <c r="T371" s="213"/>
      <c r="AT371" s="214" t="s">
        <v>128</v>
      </c>
      <c r="AU371" s="214" t="s">
        <v>81</v>
      </c>
      <c r="AV371" s="13" t="s">
        <v>83</v>
      </c>
      <c r="AW371" s="13" t="s">
        <v>30</v>
      </c>
      <c r="AX371" s="13" t="s">
        <v>73</v>
      </c>
      <c r="AY371" s="214" t="s">
        <v>120</v>
      </c>
    </row>
    <row r="372" spans="1:65" s="14" customFormat="1" ht="11.25">
      <c r="B372" s="215"/>
      <c r="C372" s="216"/>
      <c r="D372" s="199" t="s">
        <v>128</v>
      </c>
      <c r="E372" s="217" t="s">
        <v>1</v>
      </c>
      <c r="F372" s="218" t="s">
        <v>130</v>
      </c>
      <c r="G372" s="216"/>
      <c r="H372" s="219">
        <v>46.405999999999999</v>
      </c>
      <c r="I372" s="220"/>
      <c r="J372" s="216"/>
      <c r="K372" s="216"/>
      <c r="L372" s="221"/>
      <c r="M372" s="222"/>
      <c r="N372" s="223"/>
      <c r="O372" s="223"/>
      <c r="P372" s="223"/>
      <c r="Q372" s="223"/>
      <c r="R372" s="223"/>
      <c r="S372" s="223"/>
      <c r="T372" s="224"/>
      <c r="AT372" s="225" t="s">
        <v>128</v>
      </c>
      <c r="AU372" s="225" t="s">
        <v>81</v>
      </c>
      <c r="AV372" s="14" t="s">
        <v>125</v>
      </c>
      <c r="AW372" s="14" t="s">
        <v>30</v>
      </c>
      <c r="AX372" s="14" t="s">
        <v>81</v>
      </c>
      <c r="AY372" s="225" t="s">
        <v>120</v>
      </c>
    </row>
    <row r="373" spans="1:65" s="2" customFormat="1" ht="14.45" customHeight="1">
      <c r="A373" s="34"/>
      <c r="B373" s="35"/>
      <c r="C373" s="185" t="s">
        <v>324</v>
      </c>
      <c r="D373" s="185" t="s">
        <v>121</v>
      </c>
      <c r="E373" s="186" t="s">
        <v>716</v>
      </c>
      <c r="F373" s="187" t="s">
        <v>717</v>
      </c>
      <c r="G373" s="188" t="s">
        <v>214</v>
      </c>
      <c r="H373" s="189">
        <v>0.1</v>
      </c>
      <c r="I373" s="190"/>
      <c r="J373" s="191">
        <f>ROUND(I373*H373,2)</f>
        <v>0</v>
      </c>
      <c r="K373" s="192"/>
      <c r="L373" s="39"/>
      <c r="M373" s="193" t="s">
        <v>1</v>
      </c>
      <c r="N373" s="194" t="s">
        <v>38</v>
      </c>
      <c r="O373" s="71"/>
      <c r="P373" s="195">
        <f>O373*H373</f>
        <v>0</v>
      </c>
      <c r="Q373" s="195">
        <v>0</v>
      </c>
      <c r="R373" s="195">
        <f>Q373*H373</f>
        <v>0</v>
      </c>
      <c r="S373" s="195">
        <v>0</v>
      </c>
      <c r="T373" s="196">
        <f>S373*H373</f>
        <v>0</v>
      </c>
      <c r="U373" s="34"/>
      <c r="V373" s="34"/>
      <c r="W373" s="34"/>
      <c r="X373" s="34"/>
      <c r="Y373" s="34"/>
      <c r="Z373" s="34"/>
      <c r="AA373" s="34"/>
      <c r="AB373" s="34"/>
      <c r="AC373" s="34"/>
      <c r="AD373" s="34"/>
      <c r="AE373" s="34"/>
      <c r="AR373" s="197" t="s">
        <v>125</v>
      </c>
      <c r="AT373" s="197" t="s">
        <v>121</v>
      </c>
      <c r="AU373" s="197" t="s">
        <v>81</v>
      </c>
      <c r="AY373" s="17" t="s">
        <v>120</v>
      </c>
      <c r="BE373" s="198">
        <f>IF(N373="základní",J373,0)</f>
        <v>0</v>
      </c>
      <c r="BF373" s="198">
        <f>IF(N373="snížená",J373,0)</f>
        <v>0</v>
      </c>
      <c r="BG373" s="198">
        <f>IF(N373="zákl. přenesená",J373,0)</f>
        <v>0</v>
      </c>
      <c r="BH373" s="198">
        <f>IF(N373="sníž. přenesená",J373,0)</f>
        <v>0</v>
      </c>
      <c r="BI373" s="198">
        <f>IF(N373="nulová",J373,0)</f>
        <v>0</v>
      </c>
      <c r="BJ373" s="17" t="s">
        <v>81</v>
      </c>
      <c r="BK373" s="198">
        <f>ROUND(I373*H373,2)</f>
        <v>0</v>
      </c>
      <c r="BL373" s="17" t="s">
        <v>125</v>
      </c>
      <c r="BM373" s="197" t="s">
        <v>914</v>
      </c>
    </row>
    <row r="374" spans="1:65" s="2" customFormat="1" ht="11.25">
      <c r="A374" s="34"/>
      <c r="B374" s="35"/>
      <c r="C374" s="36"/>
      <c r="D374" s="199" t="s">
        <v>127</v>
      </c>
      <c r="E374" s="36"/>
      <c r="F374" s="200" t="s">
        <v>717</v>
      </c>
      <c r="G374" s="36"/>
      <c r="H374" s="36"/>
      <c r="I374" s="201"/>
      <c r="J374" s="36"/>
      <c r="K374" s="36"/>
      <c r="L374" s="39"/>
      <c r="M374" s="202"/>
      <c r="N374" s="203"/>
      <c r="O374" s="71"/>
      <c r="P374" s="71"/>
      <c r="Q374" s="71"/>
      <c r="R374" s="71"/>
      <c r="S374" s="71"/>
      <c r="T374" s="72"/>
      <c r="U374" s="34"/>
      <c r="V374" s="34"/>
      <c r="W374" s="34"/>
      <c r="X374" s="34"/>
      <c r="Y374" s="34"/>
      <c r="Z374" s="34"/>
      <c r="AA374" s="34"/>
      <c r="AB374" s="34"/>
      <c r="AC374" s="34"/>
      <c r="AD374" s="34"/>
      <c r="AE374" s="34"/>
      <c r="AT374" s="17" t="s">
        <v>127</v>
      </c>
      <c r="AU374" s="17" t="s">
        <v>81</v>
      </c>
    </row>
    <row r="375" spans="1:65" s="13" customFormat="1" ht="11.25">
      <c r="B375" s="204"/>
      <c r="C375" s="205"/>
      <c r="D375" s="199" t="s">
        <v>128</v>
      </c>
      <c r="E375" s="206" t="s">
        <v>1</v>
      </c>
      <c r="F375" s="207" t="s">
        <v>915</v>
      </c>
      <c r="G375" s="205"/>
      <c r="H375" s="208">
        <v>0.1</v>
      </c>
      <c r="I375" s="209"/>
      <c r="J375" s="205"/>
      <c r="K375" s="205"/>
      <c r="L375" s="210"/>
      <c r="M375" s="211"/>
      <c r="N375" s="212"/>
      <c r="O375" s="212"/>
      <c r="P375" s="212"/>
      <c r="Q375" s="212"/>
      <c r="R375" s="212"/>
      <c r="S375" s="212"/>
      <c r="T375" s="213"/>
      <c r="AT375" s="214" t="s">
        <v>128</v>
      </c>
      <c r="AU375" s="214" t="s">
        <v>81</v>
      </c>
      <c r="AV375" s="13" t="s">
        <v>83</v>
      </c>
      <c r="AW375" s="13" t="s">
        <v>30</v>
      </c>
      <c r="AX375" s="13" t="s">
        <v>73</v>
      </c>
      <c r="AY375" s="214" t="s">
        <v>120</v>
      </c>
    </row>
    <row r="376" spans="1:65" s="14" customFormat="1" ht="11.25">
      <c r="B376" s="215"/>
      <c r="C376" s="216"/>
      <c r="D376" s="199" t="s">
        <v>128</v>
      </c>
      <c r="E376" s="217" t="s">
        <v>1</v>
      </c>
      <c r="F376" s="218" t="s">
        <v>130</v>
      </c>
      <c r="G376" s="216"/>
      <c r="H376" s="219">
        <v>0.1</v>
      </c>
      <c r="I376" s="220"/>
      <c r="J376" s="216"/>
      <c r="K376" s="216"/>
      <c r="L376" s="221"/>
      <c r="M376" s="249"/>
      <c r="N376" s="250"/>
      <c r="O376" s="250"/>
      <c r="P376" s="250"/>
      <c r="Q376" s="250"/>
      <c r="R376" s="250"/>
      <c r="S376" s="250"/>
      <c r="T376" s="251"/>
      <c r="AT376" s="225" t="s">
        <v>128</v>
      </c>
      <c r="AU376" s="225" t="s">
        <v>81</v>
      </c>
      <c r="AV376" s="14" t="s">
        <v>125</v>
      </c>
      <c r="AW376" s="14" t="s">
        <v>30</v>
      </c>
      <c r="AX376" s="14" t="s">
        <v>81</v>
      </c>
      <c r="AY376" s="225" t="s">
        <v>120</v>
      </c>
    </row>
    <row r="377" spans="1:65" s="2" customFormat="1" ht="6.95" customHeight="1">
      <c r="A377" s="34"/>
      <c r="B377" s="54"/>
      <c r="C377" s="55"/>
      <c r="D377" s="55"/>
      <c r="E377" s="55"/>
      <c r="F377" s="55"/>
      <c r="G377" s="55"/>
      <c r="H377" s="55"/>
      <c r="I377" s="55"/>
      <c r="J377" s="55"/>
      <c r="K377" s="55"/>
      <c r="L377" s="39"/>
      <c r="M377" s="34"/>
      <c r="O377" s="34"/>
      <c r="P377" s="34"/>
      <c r="Q377" s="34"/>
      <c r="R377" s="34"/>
      <c r="S377" s="34"/>
      <c r="T377" s="34"/>
      <c r="U377" s="34"/>
      <c r="V377" s="34"/>
      <c r="W377" s="34"/>
      <c r="X377" s="34"/>
      <c r="Y377" s="34"/>
      <c r="Z377" s="34"/>
      <c r="AA377" s="34"/>
      <c r="AB377" s="34"/>
      <c r="AC377" s="34"/>
      <c r="AD377" s="34"/>
      <c r="AE377" s="34"/>
    </row>
  </sheetData>
  <sheetProtection algorithmName="SHA-512" hashValue="ZBUsTr92uE+4cCTr+IsN/z3GnAPpCr1k4cSjKhQPgKMEM8ju1PUxT2mcc8mwPJ7dz0g7AZqL/l4VSE8Cq+tsqg==" saltValue="rA2Qp6cqTSOfNGR53iYeveNsq4oG+HHoI6lUWIDyfjCEbKiWviJuTM4mOL2MetO/KnTs9RCGTdTMPXLE1uIh+w==" spinCount="100000" sheet="1" objects="1" scenarios="1" formatColumns="0" formatRows="0" autoFilter="0"/>
  <autoFilter ref="C118:K376"/>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1"/>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6"/>
      <c r="M2" s="296"/>
      <c r="N2" s="296"/>
      <c r="O2" s="296"/>
      <c r="P2" s="296"/>
      <c r="Q2" s="296"/>
      <c r="R2" s="296"/>
      <c r="S2" s="296"/>
      <c r="T2" s="296"/>
      <c r="U2" s="296"/>
      <c r="V2" s="296"/>
      <c r="AT2" s="17" t="s">
        <v>89</v>
      </c>
    </row>
    <row r="3" spans="1:46" s="1" customFormat="1" ht="6.95" customHeight="1">
      <c r="B3" s="108"/>
      <c r="C3" s="109"/>
      <c r="D3" s="109"/>
      <c r="E3" s="109"/>
      <c r="F3" s="109"/>
      <c r="G3" s="109"/>
      <c r="H3" s="109"/>
      <c r="I3" s="109"/>
      <c r="J3" s="109"/>
      <c r="K3" s="109"/>
      <c r="L3" s="20"/>
      <c r="AT3" s="17" t="s">
        <v>83</v>
      </c>
    </row>
    <row r="4" spans="1:46" s="1" customFormat="1" ht="24.95" customHeight="1">
      <c r="B4" s="20"/>
      <c r="D4" s="110" t="s">
        <v>90</v>
      </c>
      <c r="L4" s="20"/>
      <c r="M4" s="111" t="s">
        <v>10</v>
      </c>
      <c r="AT4" s="17" t="s">
        <v>4</v>
      </c>
    </row>
    <row r="5" spans="1:46" s="1" customFormat="1" ht="6.95" customHeight="1">
      <c r="B5" s="20"/>
      <c r="L5" s="20"/>
    </row>
    <row r="6" spans="1:46" s="1" customFormat="1" ht="12" customHeight="1">
      <c r="B6" s="20"/>
      <c r="D6" s="112" t="s">
        <v>16</v>
      </c>
      <c r="L6" s="20"/>
    </row>
    <row r="7" spans="1:46" s="1" customFormat="1" ht="23.25" customHeight="1">
      <c r="B7" s="20"/>
      <c r="E7" s="297" t="str">
        <f>'Rekapitulace stavby'!K6</f>
        <v>Oprava koleje v úseku Vlastějovice - Ledeč n/S v km 20,470 - 31,502 bez materiálu</v>
      </c>
      <c r="F7" s="298"/>
      <c r="G7" s="298"/>
      <c r="H7" s="298"/>
      <c r="L7" s="20"/>
    </row>
    <row r="8" spans="1:46" s="2" customFormat="1" ht="12" customHeight="1">
      <c r="A8" s="34"/>
      <c r="B8" s="39"/>
      <c r="C8" s="34"/>
      <c r="D8" s="112" t="s">
        <v>91</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299" t="s">
        <v>916</v>
      </c>
      <c r="F9" s="300"/>
      <c r="G9" s="300"/>
      <c r="H9" s="300"/>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stavby'!AN8</f>
        <v>16. 6. 2020</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21</v>
      </c>
      <c r="F15" s="34"/>
      <c r="G15" s="34"/>
      <c r="H15" s="34"/>
      <c r="I15" s="112" t="s">
        <v>26</v>
      </c>
      <c r="J15" s="113" t="s">
        <v>1</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27</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1" t="str">
        <f>'Rekapitulace stavby'!E14</f>
        <v>Vyplň údaj</v>
      </c>
      <c r="F18" s="302"/>
      <c r="G18" s="302"/>
      <c r="H18" s="302"/>
      <c r="I18" s="112"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29</v>
      </c>
      <c r="E20" s="34"/>
      <c r="F20" s="34"/>
      <c r="G20" s="34"/>
      <c r="H20" s="34"/>
      <c r="I20" s="112" t="s">
        <v>25</v>
      </c>
      <c r="J20" s="113" t="s">
        <v>1</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
        <v>21</v>
      </c>
      <c r="F21" s="34"/>
      <c r="G21" s="34"/>
      <c r="H21" s="34"/>
      <c r="I21" s="112" t="s">
        <v>26</v>
      </c>
      <c r="J21" s="113" t="s">
        <v>1</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31</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
        <v>21</v>
      </c>
      <c r="F24" s="34"/>
      <c r="G24" s="34"/>
      <c r="H24" s="34"/>
      <c r="I24" s="112" t="s">
        <v>26</v>
      </c>
      <c r="J24" s="113"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32</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3" t="s">
        <v>1</v>
      </c>
      <c r="F27" s="303"/>
      <c r="G27" s="303"/>
      <c r="H27" s="303"/>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33</v>
      </c>
      <c r="E30" s="34"/>
      <c r="F30" s="34"/>
      <c r="G30" s="34"/>
      <c r="H30" s="34"/>
      <c r="I30" s="34"/>
      <c r="J30" s="120">
        <f>ROUND(J117,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35</v>
      </c>
      <c r="G32" s="34"/>
      <c r="H32" s="34"/>
      <c r="I32" s="121" t="s">
        <v>34</v>
      </c>
      <c r="J32" s="121" t="s">
        <v>36</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37</v>
      </c>
      <c r="E33" s="112" t="s">
        <v>38</v>
      </c>
      <c r="F33" s="123">
        <f>ROUND((SUM(BE117:BE150)),  2)</f>
        <v>0</v>
      </c>
      <c r="G33" s="34"/>
      <c r="H33" s="34"/>
      <c r="I33" s="124">
        <v>0.21</v>
      </c>
      <c r="J33" s="123">
        <f>ROUND(((SUM(BE117:BE150))*I33),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39</v>
      </c>
      <c r="F34" s="123">
        <f>ROUND((SUM(BF117:BF150)),  2)</f>
        <v>0</v>
      </c>
      <c r="G34" s="34"/>
      <c r="H34" s="34"/>
      <c r="I34" s="124">
        <v>0.15</v>
      </c>
      <c r="J34" s="123">
        <f>ROUND(((SUM(BF117:BF150))*I34),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40</v>
      </c>
      <c r="F35" s="123">
        <f>ROUND((SUM(BG117:BG150)),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41</v>
      </c>
      <c r="F36" s="123">
        <f>ROUND((SUM(BH117:BH150)),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42</v>
      </c>
      <c r="F37" s="123">
        <f>ROUND((SUM(BI117:BI150)),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43</v>
      </c>
      <c r="E39" s="127"/>
      <c r="F39" s="127"/>
      <c r="G39" s="128" t="s">
        <v>44</v>
      </c>
      <c r="H39" s="129" t="s">
        <v>45</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46</v>
      </c>
      <c r="E50" s="133"/>
      <c r="F50" s="133"/>
      <c r="G50" s="132" t="s">
        <v>47</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4"/>
      <c r="B61" s="39"/>
      <c r="C61" s="34"/>
      <c r="D61" s="134" t="s">
        <v>48</v>
      </c>
      <c r="E61" s="135"/>
      <c r="F61" s="136" t="s">
        <v>49</v>
      </c>
      <c r="G61" s="134" t="s">
        <v>48</v>
      </c>
      <c r="H61" s="135"/>
      <c r="I61" s="135"/>
      <c r="J61" s="137" t="s">
        <v>49</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ht="12.75">
      <c r="A65" s="34"/>
      <c r="B65" s="39"/>
      <c r="C65" s="34"/>
      <c r="D65" s="132" t="s">
        <v>50</v>
      </c>
      <c r="E65" s="138"/>
      <c r="F65" s="138"/>
      <c r="G65" s="132" t="s">
        <v>51</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4"/>
      <c r="B76" s="39"/>
      <c r="C76" s="34"/>
      <c r="D76" s="134" t="s">
        <v>48</v>
      </c>
      <c r="E76" s="135"/>
      <c r="F76" s="136" t="s">
        <v>49</v>
      </c>
      <c r="G76" s="134" t="s">
        <v>48</v>
      </c>
      <c r="H76" s="135"/>
      <c r="I76" s="135"/>
      <c r="J76" s="137" t="s">
        <v>49</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93</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23.25" customHeight="1">
      <c r="A85" s="34"/>
      <c r="B85" s="35"/>
      <c r="C85" s="36"/>
      <c r="D85" s="36"/>
      <c r="E85" s="304" t="str">
        <f>E7</f>
        <v>Oprava koleje v úseku Vlastějovice - Ledeč n/S v km 20,470 - 31,502 bez materiálu</v>
      </c>
      <c r="F85" s="305"/>
      <c r="G85" s="305"/>
      <c r="H85" s="305"/>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91</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75" t="str">
        <f>E9</f>
        <v>03 - VRN</v>
      </c>
      <c r="F87" s="306"/>
      <c r="G87" s="306"/>
      <c r="H87" s="306"/>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16. 6. 2020</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 xml:space="preserve"> </v>
      </c>
      <c r="G91" s="36"/>
      <c r="H91" s="36"/>
      <c r="I91" s="29" t="s">
        <v>29</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27</v>
      </c>
      <c r="D92" s="36"/>
      <c r="E92" s="36"/>
      <c r="F92" s="27" t="str">
        <f>IF(E18="","",E18)</f>
        <v>Vyplň údaj</v>
      </c>
      <c r="G92" s="36"/>
      <c r="H92" s="36"/>
      <c r="I92" s="29" t="s">
        <v>31</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94</v>
      </c>
      <c r="D94" s="144"/>
      <c r="E94" s="144"/>
      <c r="F94" s="144"/>
      <c r="G94" s="144"/>
      <c r="H94" s="144"/>
      <c r="I94" s="144"/>
      <c r="J94" s="145" t="s">
        <v>95</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96</v>
      </c>
      <c r="D96" s="36"/>
      <c r="E96" s="36"/>
      <c r="F96" s="36"/>
      <c r="G96" s="36"/>
      <c r="H96" s="36"/>
      <c r="I96" s="36"/>
      <c r="J96" s="84">
        <f>J117</f>
        <v>0</v>
      </c>
      <c r="K96" s="36"/>
      <c r="L96" s="51"/>
      <c r="S96" s="34"/>
      <c r="T96" s="34"/>
      <c r="U96" s="34"/>
      <c r="V96" s="34"/>
      <c r="W96" s="34"/>
      <c r="X96" s="34"/>
      <c r="Y96" s="34"/>
      <c r="Z96" s="34"/>
      <c r="AA96" s="34"/>
      <c r="AB96" s="34"/>
      <c r="AC96" s="34"/>
      <c r="AD96" s="34"/>
      <c r="AE96" s="34"/>
      <c r="AU96" s="17" t="s">
        <v>97</v>
      </c>
    </row>
    <row r="97" spans="1:31" s="9" customFormat="1" ht="24.95" customHeight="1">
      <c r="B97" s="147"/>
      <c r="C97" s="148"/>
      <c r="D97" s="149" t="s">
        <v>105</v>
      </c>
      <c r="E97" s="150"/>
      <c r="F97" s="150"/>
      <c r="G97" s="150"/>
      <c r="H97" s="150"/>
      <c r="I97" s="150"/>
      <c r="J97" s="151">
        <f>J118</f>
        <v>0</v>
      </c>
      <c r="K97" s="148"/>
      <c r="L97" s="152"/>
    </row>
    <row r="98" spans="1:31" s="2" customFormat="1" ht="21.75" customHeight="1">
      <c r="A98" s="34"/>
      <c r="B98" s="35"/>
      <c r="C98" s="36"/>
      <c r="D98" s="36"/>
      <c r="E98" s="36"/>
      <c r="F98" s="36"/>
      <c r="G98" s="36"/>
      <c r="H98" s="36"/>
      <c r="I98" s="36"/>
      <c r="J98" s="36"/>
      <c r="K98" s="36"/>
      <c r="L98" s="51"/>
      <c r="S98" s="34"/>
      <c r="T98" s="34"/>
      <c r="U98" s="34"/>
      <c r="V98" s="34"/>
      <c r="W98" s="34"/>
      <c r="X98" s="34"/>
      <c r="Y98" s="34"/>
      <c r="Z98" s="34"/>
      <c r="AA98" s="34"/>
      <c r="AB98" s="34"/>
      <c r="AC98" s="34"/>
      <c r="AD98" s="34"/>
      <c r="AE98" s="34"/>
    </row>
    <row r="99" spans="1:31" s="2" customFormat="1" ht="6.95" customHeight="1">
      <c r="A99" s="34"/>
      <c r="B99" s="54"/>
      <c r="C99" s="55"/>
      <c r="D99" s="55"/>
      <c r="E99" s="55"/>
      <c r="F99" s="55"/>
      <c r="G99" s="55"/>
      <c r="H99" s="55"/>
      <c r="I99" s="55"/>
      <c r="J99" s="55"/>
      <c r="K99" s="55"/>
      <c r="L99" s="51"/>
      <c r="S99" s="34"/>
      <c r="T99" s="34"/>
      <c r="U99" s="34"/>
      <c r="V99" s="34"/>
      <c r="W99" s="34"/>
      <c r="X99" s="34"/>
      <c r="Y99" s="34"/>
      <c r="Z99" s="34"/>
      <c r="AA99" s="34"/>
      <c r="AB99" s="34"/>
      <c r="AC99" s="34"/>
      <c r="AD99" s="34"/>
      <c r="AE99" s="34"/>
    </row>
    <row r="103" spans="1:31" s="2" customFormat="1" ht="6.95" customHeight="1">
      <c r="A103" s="34"/>
      <c r="B103" s="56"/>
      <c r="C103" s="57"/>
      <c r="D103" s="57"/>
      <c r="E103" s="57"/>
      <c r="F103" s="57"/>
      <c r="G103" s="57"/>
      <c r="H103" s="57"/>
      <c r="I103" s="57"/>
      <c r="J103" s="57"/>
      <c r="K103" s="57"/>
      <c r="L103" s="51"/>
      <c r="S103" s="34"/>
      <c r="T103" s="34"/>
      <c r="U103" s="34"/>
      <c r="V103" s="34"/>
      <c r="W103" s="34"/>
      <c r="X103" s="34"/>
      <c r="Y103" s="34"/>
      <c r="Z103" s="34"/>
      <c r="AA103" s="34"/>
      <c r="AB103" s="34"/>
      <c r="AC103" s="34"/>
      <c r="AD103" s="34"/>
      <c r="AE103" s="34"/>
    </row>
    <row r="104" spans="1:31" s="2" customFormat="1" ht="24.95" customHeight="1">
      <c r="A104" s="34"/>
      <c r="B104" s="35"/>
      <c r="C104" s="23" t="s">
        <v>106</v>
      </c>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31" s="2" customFormat="1" ht="6.95" customHeight="1">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31" s="2" customFormat="1" ht="12" customHeight="1">
      <c r="A106" s="34"/>
      <c r="B106" s="35"/>
      <c r="C106" s="29" t="s">
        <v>16</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23.25" customHeight="1">
      <c r="A107" s="34"/>
      <c r="B107" s="35"/>
      <c r="C107" s="36"/>
      <c r="D107" s="36"/>
      <c r="E107" s="304" t="str">
        <f>E7</f>
        <v>Oprava koleje v úseku Vlastějovice - Ledeč n/S v km 20,470 - 31,502 bez materiálu</v>
      </c>
      <c r="F107" s="305"/>
      <c r="G107" s="305"/>
      <c r="H107" s="305"/>
      <c r="I107" s="3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91</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275" t="str">
        <f>E9</f>
        <v>03 - VRN</v>
      </c>
      <c r="F109" s="306"/>
      <c r="G109" s="306"/>
      <c r="H109" s="306"/>
      <c r="I109" s="36"/>
      <c r="J109" s="36"/>
      <c r="K109" s="36"/>
      <c r="L109" s="51"/>
      <c r="S109" s="34"/>
      <c r="T109" s="34"/>
      <c r="U109" s="34"/>
      <c r="V109" s="34"/>
      <c r="W109" s="34"/>
      <c r="X109" s="34"/>
      <c r="Y109" s="34"/>
      <c r="Z109" s="34"/>
      <c r="AA109" s="34"/>
      <c r="AB109" s="34"/>
      <c r="AC109" s="34"/>
      <c r="AD109" s="34"/>
      <c r="AE109" s="34"/>
    </row>
    <row r="110" spans="1:31" s="2" customFormat="1" ht="6.95" customHeight="1">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20</v>
      </c>
      <c r="D111" s="36"/>
      <c r="E111" s="36"/>
      <c r="F111" s="27" t="str">
        <f>F12</f>
        <v xml:space="preserve"> </v>
      </c>
      <c r="G111" s="36"/>
      <c r="H111" s="36"/>
      <c r="I111" s="29" t="s">
        <v>22</v>
      </c>
      <c r="J111" s="66" t="str">
        <f>IF(J12="","",J12)</f>
        <v>16. 6. 2020</v>
      </c>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5.2" customHeight="1">
      <c r="A113" s="34"/>
      <c r="B113" s="35"/>
      <c r="C113" s="29" t="s">
        <v>24</v>
      </c>
      <c r="D113" s="36"/>
      <c r="E113" s="36"/>
      <c r="F113" s="27" t="str">
        <f>E15</f>
        <v xml:space="preserve"> </v>
      </c>
      <c r="G113" s="36"/>
      <c r="H113" s="36"/>
      <c r="I113" s="29" t="s">
        <v>29</v>
      </c>
      <c r="J113" s="32" t="str">
        <f>E21</f>
        <v xml:space="preserve"> </v>
      </c>
      <c r="K113" s="36"/>
      <c r="L113" s="51"/>
      <c r="S113" s="34"/>
      <c r="T113" s="34"/>
      <c r="U113" s="34"/>
      <c r="V113" s="34"/>
      <c r="W113" s="34"/>
      <c r="X113" s="34"/>
      <c r="Y113" s="34"/>
      <c r="Z113" s="34"/>
      <c r="AA113" s="34"/>
      <c r="AB113" s="34"/>
      <c r="AC113" s="34"/>
      <c r="AD113" s="34"/>
      <c r="AE113" s="34"/>
    </row>
    <row r="114" spans="1:65" s="2" customFormat="1" ht="15.2" customHeight="1">
      <c r="A114" s="34"/>
      <c r="B114" s="35"/>
      <c r="C114" s="29" t="s">
        <v>27</v>
      </c>
      <c r="D114" s="36"/>
      <c r="E114" s="36"/>
      <c r="F114" s="27" t="str">
        <f>IF(E18="","",E18)</f>
        <v>Vyplň údaj</v>
      </c>
      <c r="G114" s="36"/>
      <c r="H114" s="36"/>
      <c r="I114" s="29" t="s">
        <v>31</v>
      </c>
      <c r="J114" s="32" t="str">
        <f>E24</f>
        <v xml:space="preserve"> </v>
      </c>
      <c r="K114" s="36"/>
      <c r="L114" s="51"/>
      <c r="S114" s="34"/>
      <c r="T114" s="34"/>
      <c r="U114" s="34"/>
      <c r="V114" s="34"/>
      <c r="W114" s="34"/>
      <c r="X114" s="34"/>
      <c r="Y114" s="34"/>
      <c r="Z114" s="34"/>
      <c r="AA114" s="34"/>
      <c r="AB114" s="34"/>
      <c r="AC114" s="34"/>
      <c r="AD114" s="34"/>
      <c r="AE114" s="34"/>
    </row>
    <row r="115" spans="1:65" s="2" customFormat="1" ht="10.3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11" customFormat="1" ht="29.25" customHeight="1">
      <c r="A116" s="159"/>
      <c r="B116" s="160"/>
      <c r="C116" s="161" t="s">
        <v>107</v>
      </c>
      <c r="D116" s="162" t="s">
        <v>58</v>
      </c>
      <c r="E116" s="162" t="s">
        <v>54</v>
      </c>
      <c r="F116" s="162" t="s">
        <v>55</v>
      </c>
      <c r="G116" s="162" t="s">
        <v>108</v>
      </c>
      <c r="H116" s="162" t="s">
        <v>109</v>
      </c>
      <c r="I116" s="162" t="s">
        <v>110</v>
      </c>
      <c r="J116" s="163" t="s">
        <v>95</v>
      </c>
      <c r="K116" s="164" t="s">
        <v>111</v>
      </c>
      <c r="L116" s="165"/>
      <c r="M116" s="75" t="s">
        <v>1</v>
      </c>
      <c r="N116" s="76" t="s">
        <v>37</v>
      </c>
      <c r="O116" s="76" t="s">
        <v>112</v>
      </c>
      <c r="P116" s="76" t="s">
        <v>113</v>
      </c>
      <c r="Q116" s="76" t="s">
        <v>114</v>
      </c>
      <c r="R116" s="76" t="s">
        <v>115</v>
      </c>
      <c r="S116" s="76" t="s">
        <v>116</v>
      </c>
      <c r="T116" s="77" t="s">
        <v>117</v>
      </c>
      <c r="U116" s="159"/>
      <c r="V116" s="159"/>
      <c r="W116" s="159"/>
      <c r="X116" s="159"/>
      <c r="Y116" s="159"/>
      <c r="Z116" s="159"/>
      <c r="AA116" s="159"/>
      <c r="AB116" s="159"/>
      <c r="AC116" s="159"/>
      <c r="AD116" s="159"/>
      <c r="AE116" s="159"/>
    </row>
    <row r="117" spans="1:65" s="2" customFormat="1" ht="22.9" customHeight="1">
      <c r="A117" s="34"/>
      <c r="B117" s="35"/>
      <c r="C117" s="82" t="s">
        <v>118</v>
      </c>
      <c r="D117" s="36"/>
      <c r="E117" s="36"/>
      <c r="F117" s="36"/>
      <c r="G117" s="36"/>
      <c r="H117" s="36"/>
      <c r="I117" s="36"/>
      <c r="J117" s="166">
        <f>BK117</f>
        <v>0</v>
      </c>
      <c r="K117" s="36"/>
      <c r="L117" s="39"/>
      <c r="M117" s="78"/>
      <c r="N117" s="167"/>
      <c r="O117" s="79"/>
      <c r="P117" s="168">
        <f>P118</f>
        <v>0</v>
      </c>
      <c r="Q117" s="79"/>
      <c r="R117" s="168">
        <f>R118</f>
        <v>0</v>
      </c>
      <c r="S117" s="79"/>
      <c r="T117" s="169">
        <f>T118</f>
        <v>0</v>
      </c>
      <c r="U117" s="34"/>
      <c r="V117" s="34"/>
      <c r="W117" s="34"/>
      <c r="X117" s="34"/>
      <c r="Y117" s="34"/>
      <c r="Z117" s="34"/>
      <c r="AA117" s="34"/>
      <c r="AB117" s="34"/>
      <c r="AC117" s="34"/>
      <c r="AD117" s="34"/>
      <c r="AE117" s="34"/>
      <c r="AT117" s="17" t="s">
        <v>72</v>
      </c>
      <c r="AU117" s="17" t="s">
        <v>97</v>
      </c>
      <c r="BK117" s="170">
        <f>BK118</f>
        <v>0</v>
      </c>
    </row>
    <row r="118" spans="1:65" s="12" customFormat="1" ht="25.9" customHeight="1">
      <c r="B118" s="171"/>
      <c r="C118" s="172"/>
      <c r="D118" s="173" t="s">
        <v>72</v>
      </c>
      <c r="E118" s="174" t="s">
        <v>88</v>
      </c>
      <c r="F118" s="174" t="s">
        <v>625</v>
      </c>
      <c r="G118" s="172"/>
      <c r="H118" s="172"/>
      <c r="I118" s="175"/>
      <c r="J118" s="176">
        <f>BK118</f>
        <v>0</v>
      </c>
      <c r="K118" s="172"/>
      <c r="L118" s="177"/>
      <c r="M118" s="178"/>
      <c r="N118" s="179"/>
      <c r="O118" s="179"/>
      <c r="P118" s="180">
        <f>SUM(P119:P150)</f>
        <v>0</v>
      </c>
      <c r="Q118" s="179"/>
      <c r="R118" s="180">
        <f>SUM(R119:R150)</f>
        <v>0</v>
      </c>
      <c r="S118" s="179"/>
      <c r="T118" s="181">
        <f>SUM(T119:T150)</f>
        <v>0</v>
      </c>
      <c r="AR118" s="182" t="s">
        <v>141</v>
      </c>
      <c r="AT118" s="183" t="s">
        <v>72</v>
      </c>
      <c r="AU118" s="183" t="s">
        <v>73</v>
      </c>
      <c r="AY118" s="182" t="s">
        <v>120</v>
      </c>
      <c r="BK118" s="184">
        <f>SUM(BK119:BK150)</f>
        <v>0</v>
      </c>
    </row>
    <row r="119" spans="1:65" s="2" customFormat="1" ht="24.2" customHeight="1">
      <c r="A119" s="34"/>
      <c r="B119" s="35"/>
      <c r="C119" s="185" t="s">
        <v>81</v>
      </c>
      <c r="D119" s="185" t="s">
        <v>121</v>
      </c>
      <c r="E119" s="186" t="s">
        <v>917</v>
      </c>
      <c r="F119" s="187" t="s">
        <v>918</v>
      </c>
      <c r="G119" s="188" t="s">
        <v>162</v>
      </c>
      <c r="H119" s="189">
        <v>3</v>
      </c>
      <c r="I119" s="190"/>
      <c r="J119" s="191">
        <f>ROUND(I119*H119,2)</f>
        <v>0</v>
      </c>
      <c r="K119" s="192"/>
      <c r="L119" s="39"/>
      <c r="M119" s="193" t="s">
        <v>1</v>
      </c>
      <c r="N119" s="194" t="s">
        <v>38</v>
      </c>
      <c r="O119" s="71"/>
      <c r="P119" s="195">
        <f>O119*H119</f>
        <v>0</v>
      </c>
      <c r="Q119" s="195">
        <v>0</v>
      </c>
      <c r="R119" s="195">
        <f>Q119*H119</f>
        <v>0</v>
      </c>
      <c r="S119" s="195">
        <v>0</v>
      </c>
      <c r="T119" s="196">
        <f>S119*H119</f>
        <v>0</v>
      </c>
      <c r="U119" s="34"/>
      <c r="V119" s="34"/>
      <c r="W119" s="34"/>
      <c r="X119" s="34"/>
      <c r="Y119" s="34"/>
      <c r="Z119" s="34"/>
      <c r="AA119" s="34"/>
      <c r="AB119" s="34"/>
      <c r="AC119" s="34"/>
      <c r="AD119" s="34"/>
      <c r="AE119" s="34"/>
      <c r="AR119" s="197" t="s">
        <v>125</v>
      </c>
      <c r="AT119" s="197" t="s">
        <v>121</v>
      </c>
      <c r="AU119" s="197" t="s">
        <v>81</v>
      </c>
      <c r="AY119" s="17" t="s">
        <v>120</v>
      </c>
      <c r="BE119" s="198">
        <f>IF(N119="základní",J119,0)</f>
        <v>0</v>
      </c>
      <c r="BF119" s="198">
        <f>IF(N119="snížená",J119,0)</f>
        <v>0</v>
      </c>
      <c r="BG119" s="198">
        <f>IF(N119="zákl. přenesená",J119,0)</f>
        <v>0</v>
      </c>
      <c r="BH119" s="198">
        <f>IF(N119="sníž. přenesená",J119,0)</f>
        <v>0</v>
      </c>
      <c r="BI119" s="198">
        <f>IF(N119="nulová",J119,0)</f>
        <v>0</v>
      </c>
      <c r="BJ119" s="17" t="s">
        <v>81</v>
      </c>
      <c r="BK119" s="198">
        <f>ROUND(I119*H119,2)</f>
        <v>0</v>
      </c>
      <c r="BL119" s="17" t="s">
        <v>125</v>
      </c>
      <c r="BM119" s="197" t="s">
        <v>919</v>
      </c>
    </row>
    <row r="120" spans="1:65" s="2" customFormat="1" ht="19.5">
      <c r="A120" s="34"/>
      <c r="B120" s="35"/>
      <c r="C120" s="36"/>
      <c r="D120" s="199" t="s">
        <v>127</v>
      </c>
      <c r="E120" s="36"/>
      <c r="F120" s="200" t="s">
        <v>918</v>
      </c>
      <c r="G120" s="36"/>
      <c r="H120" s="36"/>
      <c r="I120" s="201"/>
      <c r="J120" s="36"/>
      <c r="K120" s="36"/>
      <c r="L120" s="39"/>
      <c r="M120" s="202"/>
      <c r="N120" s="203"/>
      <c r="O120" s="71"/>
      <c r="P120" s="71"/>
      <c r="Q120" s="71"/>
      <c r="R120" s="71"/>
      <c r="S120" s="71"/>
      <c r="T120" s="72"/>
      <c r="U120" s="34"/>
      <c r="V120" s="34"/>
      <c r="W120" s="34"/>
      <c r="X120" s="34"/>
      <c r="Y120" s="34"/>
      <c r="Z120" s="34"/>
      <c r="AA120" s="34"/>
      <c r="AB120" s="34"/>
      <c r="AC120" s="34"/>
      <c r="AD120" s="34"/>
      <c r="AE120" s="34"/>
      <c r="AT120" s="17" t="s">
        <v>127</v>
      </c>
      <c r="AU120" s="17" t="s">
        <v>81</v>
      </c>
    </row>
    <row r="121" spans="1:65" s="13" customFormat="1" ht="11.25">
      <c r="B121" s="204"/>
      <c r="C121" s="205"/>
      <c r="D121" s="199" t="s">
        <v>128</v>
      </c>
      <c r="E121" s="206" t="s">
        <v>1</v>
      </c>
      <c r="F121" s="207" t="s">
        <v>134</v>
      </c>
      <c r="G121" s="205"/>
      <c r="H121" s="208">
        <v>3</v>
      </c>
      <c r="I121" s="209"/>
      <c r="J121" s="205"/>
      <c r="K121" s="205"/>
      <c r="L121" s="210"/>
      <c r="M121" s="211"/>
      <c r="N121" s="212"/>
      <c r="O121" s="212"/>
      <c r="P121" s="212"/>
      <c r="Q121" s="212"/>
      <c r="R121" s="212"/>
      <c r="S121" s="212"/>
      <c r="T121" s="213"/>
      <c r="AT121" s="214" t="s">
        <v>128</v>
      </c>
      <c r="AU121" s="214" t="s">
        <v>81</v>
      </c>
      <c r="AV121" s="13" t="s">
        <v>83</v>
      </c>
      <c r="AW121" s="13" t="s">
        <v>30</v>
      </c>
      <c r="AX121" s="13" t="s">
        <v>73</v>
      </c>
      <c r="AY121" s="214" t="s">
        <v>120</v>
      </c>
    </row>
    <row r="122" spans="1:65" s="14" customFormat="1" ht="11.25">
      <c r="B122" s="215"/>
      <c r="C122" s="216"/>
      <c r="D122" s="199" t="s">
        <v>128</v>
      </c>
      <c r="E122" s="217" t="s">
        <v>1</v>
      </c>
      <c r="F122" s="218" t="s">
        <v>130</v>
      </c>
      <c r="G122" s="216"/>
      <c r="H122" s="219">
        <v>3</v>
      </c>
      <c r="I122" s="220"/>
      <c r="J122" s="216"/>
      <c r="K122" s="216"/>
      <c r="L122" s="221"/>
      <c r="M122" s="222"/>
      <c r="N122" s="223"/>
      <c r="O122" s="223"/>
      <c r="P122" s="223"/>
      <c r="Q122" s="223"/>
      <c r="R122" s="223"/>
      <c r="S122" s="223"/>
      <c r="T122" s="224"/>
      <c r="AT122" s="225" t="s">
        <v>128</v>
      </c>
      <c r="AU122" s="225" t="s">
        <v>81</v>
      </c>
      <c r="AV122" s="14" t="s">
        <v>125</v>
      </c>
      <c r="AW122" s="14" t="s">
        <v>30</v>
      </c>
      <c r="AX122" s="14" t="s">
        <v>81</v>
      </c>
      <c r="AY122" s="225" t="s">
        <v>120</v>
      </c>
    </row>
    <row r="123" spans="1:65" s="2" customFormat="1" ht="14.45" customHeight="1">
      <c r="A123" s="34"/>
      <c r="B123" s="35"/>
      <c r="C123" s="185" t="s">
        <v>83</v>
      </c>
      <c r="D123" s="185" t="s">
        <v>121</v>
      </c>
      <c r="E123" s="186" t="s">
        <v>920</v>
      </c>
      <c r="F123" s="187" t="s">
        <v>921</v>
      </c>
      <c r="G123" s="188" t="s">
        <v>162</v>
      </c>
      <c r="H123" s="189">
        <v>1</v>
      </c>
      <c r="I123" s="190"/>
      <c r="J123" s="191">
        <f>ROUND(I123*H123,2)</f>
        <v>0</v>
      </c>
      <c r="K123" s="192"/>
      <c r="L123" s="39"/>
      <c r="M123" s="193" t="s">
        <v>1</v>
      </c>
      <c r="N123" s="194" t="s">
        <v>38</v>
      </c>
      <c r="O123" s="71"/>
      <c r="P123" s="195">
        <f>O123*H123</f>
        <v>0</v>
      </c>
      <c r="Q123" s="195">
        <v>0</v>
      </c>
      <c r="R123" s="195">
        <f>Q123*H123</f>
        <v>0</v>
      </c>
      <c r="S123" s="195">
        <v>0</v>
      </c>
      <c r="T123" s="196">
        <f>S123*H123</f>
        <v>0</v>
      </c>
      <c r="U123" s="34"/>
      <c r="V123" s="34"/>
      <c r="W123" s="34"/>
      <c r="X123" s="34"/>
      <c r="Y123" s="34"/>
      <c r="Z123" s="34"/>
      <c r="AA123" s="34"/>
      <c r="AB123" s="34"/>
      <c r="AC123" s="34"/>
      <c r="AD123" s="34"/>
      <c r="AE123" s="34"/>
      <c r="AR123" s="197" t="s">
        <v>125</v>
      </c>
      <c r="AT123" s="197" t="s">
        <v>121</v>
      </c>
      <c r="AU123" s="197" t="s">
        <v>81</v>
      </c>
      <c r="AY123" s="17" t="s">
        <v>120</v>
      </c>
      <c r="BE123" s="198">
        <f>IF(N123="základní",J123,0)</f>
        <v>0</v>
      </c>
      <c r="BF123" s="198">
        <f>IF(N123="snížená",J123,0)</f>
        <v>0</v>
      </c>
      <c r="BG123" s="198">
        <f>IF(N123="zákl. přenesená",J123,0)</f>
        <v>0</v>
      </c>
      <c r="BH123" s="198">
        <f>IF(N123="sníž. přenesená",J123,0)</f>
        <v>0</v>
      </c>
      <c r="BI123" s="198">
        <f>IF(N123="nulová",J123,0)</f>
        <v>0</v>
      </c>
      <c r="BJ123" s="17" t="s">
        <v>81</v>
      </c>
      <c r="BK123" s="198">
        <f>ROUND(I123*H123,2)</f>
        <v>0</v>
      </c>
      <c r="BL123" s="17" t="s">
        <v>125</v>
      </c>
      <c r="BM123" s="197" t="s">
        <v>922</v>
      </c>
    </row>
    <row r="124" spans="1:65" s="2" customFormat="1" ht="11.25">
      <c r="A124" s="34"/>
      <c r="B124" s="35"/>
      <c r="C124" s="36"/>
      <c r="D124" s="199" t="s">
        <v>127</v>
      </c>
      <c r="E124" s="36"/>
      <c r="F124" s="200" t="s">
        <v>921</v>
      </c>
      <c r="G124" s="36"/>
      <c r="H124" s="36"/>
      <c r="I124" s="201"/>
      <c r="J124" s="36"/>
      <c r="K124" s="36"/>
      <c r="L124" s="39"/>
      <c r="M124" s="202"/>
      <c r="N124" s="203"/>
      <c r="O124" s="71"/>
      <c r="P124" s="71"/>
      <c r="Q124" s="71"/>
      <c r="R124" s="71"/>
      <c r="S124" s="71"/>
      <c r="T124" s="72"/>
      <c r="U124" s="34"/>
      <c r="V124" s="34"/>
      <c r="W124" s="34"/>
      <c r="X124" s="34"/>
      <c r="Y124" s="34"/>
      <c r="Z124" s="34"/>
      <c r="AA124" s="34"/>
      <c r="AB124" s="34"/>
      <c r="AC124" s="34"/>
      <c r="AD124" s="34"/>
      <c r="AE124" s="34"/>
      <c r="AT124" s="17" t="s">
        <v>127</v>
      </c>
      <c r="AU124" s="17" t="s">
        <v>81</v>
      </c>
    </row>
    <row r="125" spans="1:65" s="13" customFormat="1" ht="11.25">
      <c r="B125" s="204"/>
      <c r="C125" s="205"/>
      <c r="D125" s="199" t="s">
        <v>128</v>
      </c>
      <c r="E125" s="206" t="s">
        <v>1</v>
      </c>
      <c r="F125" s="207" t="s">
        <v>81</v>
      </c>
      <c r="G125" s="205"/>
      <c r="H125" s="208">
        <v>1</v>
      </c>
      <c r="I125" s="209"/>
      <c r="J125" s="205"/>
      <c r="K125" s="205"/>
      <c r="L125" s="210"/>
      <c r="M125" s="211"/>
      <c r="N125" s="212"/>
      <c r="O125" s="212"/>
      <c r="P125" s="212"/>
      <c r="Q125" s="212"/>
      <c r="R125" s="212"/>
      <c r="S125" s="212"/>
      <c r="T125" s="213"/>
      <c r="AT125" s="214" t="s">
        <v>128</v>
      </c>
      <c r="AU125" s="214" t="s">
        <v>81</v>
      </c>
      <c r="AV125" s="13" t="s">
        <v>83</v>
      </c>
      <c r="AW125" s="13" t="s">
        <v>30</v>
      </c>
      <c r="AX125" s="13" t="s">
        <v>73</v>
      </c>
      <c r="AY125" s="214" t="s">
        <v>120</v>
      </c>
    </row>
    <row r="126" spans="1:65" s="14" customFormat="1" ht="11.25">
      <c r="B126" s="215"/>
      <c r="C126" s="216"/>
      <c r="D126" s="199" t="s">
        <v>128</v>
      </c>
      <c r="E126" s="217" t="s">
        <v>1</v>
      </c>
      <c r="F126" s="218" t="s">
        <v>130</v>
      </c>
      <c r="G126" s="216"/>
      <c r="H126" s="219">
        <v>1</v>
      </c>
      <c r="I126" s="220"/>
      <c r="J126" s="216"/>
      <c r="K126" s="216"/>
      <c r="L126" s="221"/>
      <c r="M126" s="222"/>
      <c r="N126" s="223"/>
      <c r="O126" s="223"/>
      <c r="P126" s="223"/>
      <c r="Q126" s="223"/>
      <c r="R126" s="223"/>
      <c r="S126" s="223"/>
      <c r="T126" s="224"/>
      <c r="AT126" s="225" t="s">
        <v>128</v>
      </c>
      <c r="AU126" s="225" t="s">
        <v>81</v>
      </c>
      <c r="AV126" s="14" t="s">
        <v>125</v>
      </c>
      <c r="AW126" s="14" t="s">
        <v>30</v>
      </c>
      <c r="AX126" s="14" t="s">
        <v>81</v>
      </c>
      <c r="AY126" s="225" t="s">
        <v>120</v>
      </c>
    </row>
    <row r="127" spans="1:65" s="2" customFormat="1" ht="14.45" customHeight="1">
      <c r="A127" s="34"/>
      <c r="B127" s="35"/>
      <c r="C127" s="185" t="s">
        <v>134</v>
      </c>
      <c r="D127" s="185" t="s">
        <v>121</v>
      </c>
      <c r="E127" s="186" t="s">
        <v>923</v>
      </c>
      <c r="F127" s="187" t="s">
        <v>924</v>
      </c>
      <c r="G127" s="188" t="s">
        <v>162</v>
      </c>
      <c r="H127" s="189">
        <v>1</v>
      </c>
      <c r="I127" s="190"/>
      <c r="J127" s="191">
        <f>ROUND(I127*H127,2)</f>
        <v>0</v>
      </c>
      <c r="K127" s="192"/>
      <c r="L127" s="39"/>
      <c r="M127" s="193" t="s">
        <v>1</v>
      </c>
      <c r="N127" s="194" t="s">
        <v>38</v>
      </c>
      <c r="O127" s="71"/>
      <c r="P127" s="195">
        <f>O127*H127</f>
        <v>0</v>
      </c>
      <c r="Q127" s="195">
        <v>0</v>
      </c>
      <c r="R127" s="195">
        <f>Q127*H127</f>
        <v>0</v>
      </c>
      <c r="S127" s="195">
        <v>0</v>
      </c>
      <c r="T127" s="196">
        <f>S127*H127</f>
        <v>0</v>
      </c>
      <c r="U127" s="34"/>
      <c r="V127" s="34"/>
      <c r="W127" s="34"/>
      <c r="X127" s="34"/>
      <c r="Y127" s="34"/>
      <c r="Z127" s="34"/>
      <c r="AA127" s="34"/>
      <c r="AB127" s="34"/>
      <c r="AC127" s="34"/>
      <c r="AD127" s="34"/>
      <c r="AE127" s="34"/>
      <c r="AR127" s="197" t="s">
        <v>125</v>
      </c>
      <c r="AT127" s="197" t="s">
        <v>121</v>
      </c>
      <c r="AU127" s="197" t="s">
        <v>81</v>
      </c>
      <c r="AY127" s="17" t="s">
        <v>120</v>
      </c>
      <c r="BE127" s="198">
        <f>IF(N127="základní",J127,0)</f>
        <v>0</v>
      </c>
      <c r="BF127" s="198">
        <f>IF(N127="snížená",J127,0)</f>
        <v>0</v>
      </c>
      <c r="BG127" s="198">
        <f>IF(N127="zákl. přenesená",J127,0)</f>
        <v>0</v>
      </c>
      <c r="BH127" s="198">
        <f>IF(N127="sníž. přenesená",J127,0)</f>
        <v>0</v>
      </c>
      <c r="BI127" s="198">
        <f>IF(N127="nulová",J127,0)</f>
        <v>0</v>
      </c>
      <c r="BJ127" s="17" t="s">
        <v>81</v>
      </c>
      <c r="BK127" s="198">
        <f>ROUND(I127*H127,2)</f>
        <v>0</v>
      </c>
      <c r="BL127" s="17" t="s">
        <v>125</v>
      </c>
      <c r="BM127" s="197" t="s">
        <v>925</v>
      </c>
    </row>
    <row r="128" spans="1:65" s="2" customFormat="1" ht="11.25">
      <c r="A128" s="34"/>
      <c r="B128" s="35"/>
      <c r="C128" s="36"/>
      <c r="D128" s="199" t="s">
        <v>127</v>
      </c>
      <c r="E128" s="36"/>
      <c r="F128" s="200" t="s">
        <v>924</v>
      </c>
      <c r="G128" s="36"/>
      <c r="H128" s="36"/>
      <c r="I128" s="201"/>
      <c r="J128" s="36"/>
      <c r="K128" s="36"/>
      <c r="L128" s="39"/>
      <c r="M128" s="202"/>
      <c r="N128" s="203"/>
      <c r="O128" s="71"/>
      <c r="P128" s="71"/>
      <c r="Q128" s="71"/>
      <c r="R128" s="71"/>
      <c r="S128" s="71"/>
      <c r="T128" s="72"/>
      <c r="U128" s="34"/>
      <c r="V128" s="34"/>
      <c r="W128" s="34"/>
      <c r="X128" s="34"/>
      <c r="Y128" s="34"/>
      <c r="Z128" s="34"/>
      <c r="AA128" s="34"/>
      <c r="AB128" s="34"/>
      <c r="AC128" s="34"/>
      <c r="AD128" s="34"/>
      <c r="AE128" s="34"/>
      <c r="AT128" s="17" t="s">
        <v>127</v>
      </c>
      <c r="AU128" s="17" t="s">
        <v>81</v>
      </c>
    </row>
    <row r="129" spans="1:65" s="13" customFormat="1" ht="11.25">
      <c r="B129" s="204"/>
      <c r="C129" s="205"/>
      <c r="D129" s="199" t="s">
        <v>128</v>
      </c>
      <c r="E129" s="206" t="s">
        <v>1</v>
      </c>
      <c r="F129" s="207" t="s">
        <v>81</v>
      </c>
      <c r="G129" s="205"/>
      <c r="H129" s="208">
        <v>1</v>
      </c>
      <c r="I129" s="209"/>
      <c r="J129" s="205"/>
      <c r="K129" s="205"/>
      <c r="L129" s="210"/>
      <c r="M129" s="211"/>
      <c r="N129" s="212"/>
      <c r="O129" s="212"/>
      <c r="P129" s="212"/>
      <c r="Q129" s="212"/>
      <c r="R129" s="212"/>
      <c r="S129" s="212"/>
      <c r="T129" s="213"/>
      <c r="AT129" s="214" t="s">
        <v>128</v>
      </c>
      <c r="AU129" s="214" t="s">
        <v>81</v>
      </c>
      <c r="AV129" s="13" t="s">
        <v>83</v>
      </c>
      <c r="AW129" s="13" t="s">
        <v>30</v>
      </c>
      <c r="AX129" s="13" t="s">
        <v>73</v>
      </c>
      <c r="AY129" s="214" t="s">
        <v>120</v>
      </c>
    </row>
    <row r="130" spans="1:65" s="14" customFormat="1" ht="11.25">
      <c r="B130" s="215"/>
      <c r="C130" s="216"/>
      <c r="D130" s="199" t="s">
        <v>128</v>
      </c>
      <c r="E130" s="217" t="s">
        <v>1</v>
      </c>
      <c r="F130" s="218" t="s">
        <v>130</v>
      </c>
      <c r="G130" s="216"/>
      <c r="H130" s="219">
        <v>1</v>
      </c>
      <c r="I130" s="220"/>
      <c r="J130" s="216"/>
      <c r="K130" s="216"/>
      <c r="L130" s="221"/>
      <c r="M130" s="222"/>
      <c r="N130" s="223"/>
      <c r="O130" s="223"/>
      <c r="P130" s="223"/>
      <c r="Q130" s="223"/>
      <c r="R130" s="223"/>
      <c r="S130" s="223"/>
      <c r="T130" s="224"/>
      <c r="AT130" s="225" t="s">
        <v>128</v>
      </c>
      <c r="AU130" s="225" t="s">
        <v>81</v>
      </c>
      <c r="AV130" s="14" t="s">
        <v>125</v>
      </c>
      <c r="AW130" s="14" t="s">
        <v>30</v>
      </c>
      <c r="AX130" s="14" t="s">
        <v>81</v>
      </c>
      <c r="AY130" s="225" t="s">
        <v>120</v>
      </c>
    </row>
    <row r="131" spans="1:65" s="2" customFormat="1" ht="14.45" customHeight="1">
      <c r="A131" s="34"/>
      <c r="B131" s="35"/>
      <c r="C131" s="185" t="s">
        <v>125</v>
      </c>
      <c r="D131" s="185" t="s">
        <v>121</v>
      </c>
      <c r="E131" s="186" t="s">
        <v>926</v>
      </c>
      <c r="F131" s="187" t="s">
        <v>927</v>
      </c>
      <c r="G131" s="188" t="s">
        <v>162</v>
      </c>
      <c r="H131" s="189">
        <v>1</v>
      </c>
      <c r="I131" s="190"/>
      <c r="J131" s="191">
        <f>ROUND(I131*H131,2)</f>
        <v>0</v>
      </c>
      <c r="K131" s="192"/>
      <c r="L131" s="39"/>
      <c r="M131" s="193" t="s">
        <v>1</v>
      </c>
      <c r="N131" s="194" t="s">
        <v>38</v>
      </c>
      <c r="O131" s="71"/>
      <c r="P131" s="195">
        <f>O131*H131</f>
        <v>0</v>
      </c>
      <c r="Q131" s="195">
        <v>0</v>
      </c>
      <c r="R131" s="195">
        <f>Q131*H131</f>
        <v>0</v>
      </c>
      <c r="S131" s="195">
        <v>0</v>
      </c>
      <c r="T131" s="196">
        <f>S131*H131</f>
        <v>0</v>
      </c>
      <c r="U131" s="34"/>
      <c r="V131" s="34"/>
      <c r="W131" s="34"/>
      <c r="X131" s="34"/>
      <c r="Y131" s="34"/>
      <c r="Z131" s="34"/>
      <c r="AA131" s="34"/>
      <c r="AB131" s="34"/>
      <c r="AC131" s="34"/>
      <c r="AD131" s="34"/>
      <c r="AE131" s="34"/>
      <c r="AR131" s="197" t="s">
        <v>125</v>
      </c>
      <c r="AT131" s="197" t="s">
        <v>121</v>
      </c>
      <c r="AU131" s="197" t="s">
        <v>81</v>
      </c>
      <c r="AY131" s="17" t="s">
        <v>120</v>
      </c>
      <c r="BE131" s="198">
        <f>IF(N131="základní",J131,0)</f>
        <v>0</v>
      </c>
      <c r="BF131" s="198">
        <f>IF(N131="snížená",J131,0)</f>
        <v>0</v>
      </c>
      <c r="BG131" s="198">
        <f>IF(N131="zákl. přenesená",J131,0)</f>
        <v>0</v>
      </c>
      <c r="BH131" s="198">
        <f>IF(N131="sníž. přenesená",J131,0)</f>
        <v>0</v>
      </c>
      <c r="BI131" s="198">
        <f>IF(N131="nulová",J131,0)</f>
        <v>0</v>
      </c>
      <c r="BJ131" s="17" t="s">
        <v>81</v>
      </c>
      <c r="BK131" s="198">
        <f>ROUND(I131*H131,2)</f>
        <v>0</v>
      </c>
      <c r="BL131" s="17" t="s">
        <v>125</v>
      </c>
      <c r="BM131" s="197" t="s">
        <v>928</v>
      </c>
    </row>
    <row r="132" spans="1:65" s="2" customFormat="1" ht="11.25">
      <c r="A132" s="34"/>
      <c r="B132" s="35"/>
      <c r="C132" s="36"/>
      <c r="D132" s="199" t="s">
        <v>127</v>
      </c>
      <c r="E132" s="36"/>
      <c r="F132" s="200" t="s">
        <v>927</v>
      </c>
      <c r="G132" s="36"/>
      <c r="H132" s="36"/>
      <c r="I132" s="201"/>
      <c r="J132" s="36"/>
      <c r="K132" s="36"/>
      <c r="L132" s="39"/>
      <c r="M132" s="202"/>
      <c r="N132" s="203"/>
      <c r="O132" s="71"/>
      <c r="P132" s="71"/>
      <c r="Q132" s="71"/>
      <c r="R132" s="71"/>
      <c r="S132" s="71"/>
      <c r="T132" s="72"/>
      <c r="U132" s="34"/>
      <c r="V132" s="34"/>
      <c r="W132" s="34"/>
      <c r="X132" s="34"/>
      <c r="Y132" s="34"/>
      <c r="Z132" s="34"/>
      <c r="AA132" s="34"/>
      <c r="AB132" s="34"/>
      <c r="AC132" s="34"/>
      <c r="AD132" s="34"/>
      <c r="AE132" s="34"/>
      <c r="AT132" s="17" t="s">
        <v>127</v>
      </c>
      <c r="AU132" s="17" t="s">
        <v>81</v>
      </c>
    </row>
    <row r="133" spans="1:65" s="13" customFormat="1" ht="11.25">
      <c r="B133" s="204"/>
      <c r="C133" s="205"/>
      <c r="D133" s="199" t="s">
        <v>128</v>
      </c>
      <c r="E133" s="206" t="s">
        <v>1</v>
      </c>
      <c r="F133" s="207" t="s">
        <v>81</v>
      </c>
      <c r="G133" s="205"/>
      <c r="H133" s="208">
        <v>1</v>
      </c>
      <c r="I133" s="209"/>
      <c r="J133" s="205"/>
      <c r="K133" s="205"/>
      <c r="L133" s="210"/>
      <c r="M133" s="211"/>
      <c r="N133" s="212"/>
      <c r="O133" s="212"/>
      <c r="P133" s="212"/>
      <c r="Q133" s="212"/>
      <c r="R133" s="212"/>
      <c r="S133" s="212"/>
      <c r="T133" s="213"/>
      <c r="AT133" s="214" t="s">
        <v>128</v>
      </c>
      <c r="AU133" s="214" t="s">
        <v>81</v>
      </c>
      <c r="AV133" s="13" t="s">
        <v>83</v>
      </c>
      <c r="AW133" s="13" t="s">
        <v>30</v>
      </c>
      <c r="AX133" s="13" t="s">
        <v>73</v>
      </c>
      <c r="AY133" s="214" t="s">
        <v>120</v>
      </c>
    </row>
    <row r="134" spans="1:65" s="14" customFormat="1" ht="11.25">
      <c r="B134" s="215"/>
      <c r="C134" s="216"/>
      <c r="D134" s="199" t="s">
        <v>128</v>
      </c>
      <c r="E134" s="217" t="s">
        <v>1</v>
      </c>
      <c r="F134" s="218" t="s">
        <v>130</v>
      </c>
      <c r="G134" s="216"/>
      <c r="H134" s="219">
        <v>1</v>
      </c>
      <c r="I134" s="220"/>
      <c r="J134" s="216"/>
      <c r="K134" s="216"/>
      <c r="L134" s="221"/>
      <c r="M134" s="222"/>
      <c r="N134" s="223"/>
      <c r="O134" s="223"/>
      <c r="P134" s="223"/>
      <c r="Q134" s="223"/>
      <c r="R134" s="223"/>
      <c r="S134" s="223"/>
      <c r="T134" s="224"/>
      <c r="AT134" s="225" t="s">
        <v>128</v>
      </c>
      <c r="AU134" s="225" t="s">
        <v>81</v>
      </c>
      <c r="AV134" s="14" t="s">
        <v>125</v>
      </c>
      <c r="AW134" s="14" t="s">
        <v>30</v>
      </c>
      <c r="AX134" s="14" t="s">
        <v>81</v>
      </c>
      <c r="AY134" s="225" t="s">
        <v>120</v>
      </c>
    </row>
    <row r="135" spans="1:65" s="2" customFormat="1" ht="24.2" customHeight="1">
      <c r="A135" s="34"/>
      <c r="B135" s="35"/>
      <c r="C135" s="185" t="s">
        <v>141</v>
      </c>
      <c r="D135" s="185" t="s">
        <v>121</v>
      </c>
      <c r="E135" s="186" t="s">
        <v>929</v>
      </c>
      <c r="F135" s="187" t="s">
        <v>930</v>
      </c>
      <c r="G135" s="188" t="s">
        <v>162</v>
      </c>
      <c r="H135" s="189">
        <v>1</v>
      </c>
      <c r="I135" s="190"/>
      <c r="J135" s="191">
        <f>ROUND(I135*H135,2)</f>
        <v>0</v>
      </c>
      <c r="K135" s="192"/>
      <c r="L135" s="39"/>
      <c r="M135" s="193" t="s">
        <v>1</v>
      </c>
      <c r="N135" s="194" t="s">
        <v>38</v>
      </c>
      <c r="O135" s="71"/>
      <c r="P135" s="195">
        <f>O135*H135</f>
        <v>0</v>
      </c>
      <c r="Q135" s="195">
        <v>0</v>
      </c>
      <c r="R135" s="195">
        <f>Q135*H135</f>
        <v>0</v>
      </c>
      <c r="S135" s="195">
        <v>0</v>
      </c>
      <c r="T135" s="196">
        <f>S135*H135</f>
        <v>0</v>
      </c>
      <c r="U135" s="34"/>
      <c r="V135" s="34"/>
      <c r="W135" s="34"/>
      <c r="X135" s="34"/>
      <c r="Y135" s="34"/>
      <c r="Z135" s="34"/>
      <c r="AA135" s="34"/>
      <c r="AB135" s="34"/>
      <c r="AC135" s="34"/>
      <c r="AD135" s="34"/>
      <c r="AE135" s="34"/>
      <c r="AR135" s="197" t="s">
        <v>125</v>
      </c>
      <c r="AT135" s="197" t="s">
        <v>121</v>
      </c>
      <c r="AU135" s="197" t="s">
        <v>81</v>
      </c>
      <c r="AY135" s="17" t="s">
        <v>120</v>
      </c>
      <c r="BE135" s="198">
        <f>IF(N135="základní",J135,0)</f>
        <v>0</v>
      </c>
      <c r="BF135" s="198">
        <f>IF(N135="snížená",J135,0)</f>
        <v>0</v>
      </c>
      <c r="BG135" s="198">
        <f>IF(N135="zákl. přenesená",J135,0)</f>
        <v>0</v>
      </c>
      <c r="BH135" s="198">
        <f>IF(N135="sníž. přenesená",J135,0)</f>
        <v>0</v>
      </c>
      <c r="BI135" s="198">
        <f>IF(N135="nulová",J135,0)</f>
        <v>0</v>
      </c>
      <c r="BJ135" s="17" t="s">
        <v>81</v>
      </c>
      <c r="BK135" s="198">
        <f>ROUND(I135*H135,2)</f>
        <v>0</v>
      </c>
      <c r="BL135" s="17" t="s">
        <v>125</v>
      </c>
      <c r="BM135" s="197" t="s">
        <v>931</v>
      </c>
    </row>
    <row r="136" spans="1:65" s="2" customFormat="1" ht="11.25">
      <c r="A136" s="34"/>
      <c r="B136" s="35"/>
      <c r="C136" s="36"/>
      <c r="D136" s="199" t="s">
        <v>127</v>
      </c>
      <c r="E136" s="36"/>
      <c r="F136" s="200" t="s">
        <v>930</v>
      </c>
      <c r="G136" s="36"/>
      <c r="H136" s="36"/>
      <c r="I136" s="201"/>
      <c r="J136" s="36"/>
      <c r="K136" s="36"/>
      <c r="L136" s="39"/>
      <c r="M136" s="202"/>
      <c r="N136" s="203"/>
      <c r="O136" s="71"/>
      <c r="P136" s="71"/>
      <c r="Q136" s="71"/>
      <c r="R136" s="71"/>
      <c r="S136" s="71"/>
      <c r="T136" s="72"/>
      <c r="U136" s="34"/>
      <c r="V136" s="34"/>
      <c r="W136" s="34"/>
      <c r="X136" s="34"/>
      <c r="Y136" s="34"/>
      <c r="Z136" s="34"/>
      <c r="AA136" s="34"/>
      <c r="AB136" s="34"/>
      <c r="AC136" s="34"/>
      <c r="AD136" s="34"/>
      <c r="AE136" s="34"/>
      <c r="AT136" s="17" t="s">
        <v>127</v>
      </c>
      <c r="AU136" s="17" t="s">
        <v>81</v>
      </c>
    </row>
    <row r="137" spans="1:65" s="13" customFormat="1" ht="11.25">
      <c r="B137" s="204"/>
      <c r="C137" s="205"/>
      <c r="D137" s="199" t="s">
        <v>128</v>
      </c>
      <c r="E137" s="206" t="s">
        <v>1</v>
      </c>
      <c r="F137" s="207" t="s">
        <v>81</v>
      </c>
      <c r="G137" s="205"/>
      <c r="H137" s="208">
        <v>1</v>
      </c>
      <c r="I137" s="209"/>
      <c r="J137" s="205"/>
      <c r="K137" s="205"/>
      <c r="L137" s="210"/>
      <c r="M137" s="211"/>
      <c r="N137" s="212"/>
      <c r="O137" s="212"/>
      <c r="P137" s="212"/>
      <c r="Q137" s="212"/>
      <c r="R137" s="212"/>
      <c r="S137" s="212"/>
      <c r="T137" s="213"/>
      <c r="AT137" s="214" t="s">
        <v>128</v>
      </c>
      <c r="AU137" s="214" t="s">
        <v>81</v>
      </c>
      <c r="AV137" s="13" t="s">
        <v>83</v>
      </c>
      <c r="AW137" s="13" t="s">
        <v>30</v>
      </c>
      <c r="AX137" s="13" t="s">
        <v>73</v>
      </c>
      <c r="AY137" s="214" t="s">
        <v>120</v>
      </c>
    </row>
    <row r="138" spans="1:65" s="14" customFormat="1" ht="11.25">
      <c r="B138" s="215"/>
      <c r="C138" s="216"/>
      <c r="D138" s="199" t="s">
        <v>128</v>
      </c>
      <c r="E138" s="217" t="s">
        <v>1</v>
      </c>
      <c r="F138" s="218" t="s">
        <v>130</v>
      </c>
      <c r="G138" s="216"/>
      <c r="H138" s="219">
        <v>1</v>
      </c>
      <c r="I138" s="220"/>
      <c r="J138" s="216"/>
      <c r="K138" s="216"/>
      <c r="L138" s="221"/>
      <c r="M138" s="222"/>
      <c r="N138" s="223"/>
      <c r="O138" s="223"/>
      <c r="P138" s="223"/>
      <c r="Q138" s="223"/>
      <c r="R138" s="223"/>
      <c r="S138" s="223"/>
      <c r="T138" s="224"/>
      <c r="AT138" s="225" t="s">
        <v>128</v>
      </c>
      <c r="AU138" s="225" t="s">
        <v>81</v>
      </c>
      <c r="AV138" s="14" t="s">
        <v>125</v>
      </c>
      <c r="AW138" s="14" t="s">
        <v>30</v>
      </c>
      <c r="AX138" s="14" t="s">
        <v>81</v>
      </c>
      <c r="AY138" s="225" t="s">
        <v>120</v>
      </c>
    </row>
    <row r="139" spans="1:65" s="2" customFormat="1" ht="24.2" customHeight="1">
      <c r="A139" s="34"/>
      <c r="B139" s="35"/>
      <c r="C139" s="185" t="s">
        <v>145</v>
      </c>
      <c r="D139" s="185" t="s">
        <v>121</v>
      </c>
      <c r="E139" s="186" t="s">
        <v>932</v>
      </c>
      <c r="F139" s="187" t="s">
        <v>933</v>
      </c>
      <c r="G139" s="188" t="s">
        <v>934</v>
      </c>
      <c r="H139" s="189">
        <v>25</v>
      </c>
      <c r="I139" s="190"/>
      <c r="J139" s="191">
        <f>ROUND(I139*H139,2)</f>
        <v>0</v>
      </c>
      <c r="K139" s="192"/>
      <c r="L139" s="39"/>
      <c r="M139" s="193" t="s">
        <v>1</v>
      </c>
      <c r="N139" s="194" t="s">
        <v>38</v>
      </c>
      <c r="O139" s="71"/>
      <c r="P139" s="195">
        <f>O139*H139</f>
        <v>0</v>
      </c>
      <c r="Q139" s="195">
        <v>0</v>
      </c>
      <c r="R139" s="195">
        <f>Q139*H139</f>
        <v>0</v>
      </c>
      <c r="S139" s="195">
        <v>0</v>
      </c>
      <c r="T139" s="196">
        <f>S139*H139</f>
        <v>0</v>
      </c>
      <c r="U139" s="34"/>
      <c r="V139" s="34"/>
      <c r="W139" s="34"/>
      <c r="X139" s="34"/>
      <c r="Y139" s="34"/>
      <c r="Z139" s="34"/>
      <c r="AA139" s="34"/>
      <c r="AB139" s="34"/>
      <c r="AC139" s="34"/>
      <c r="AD139" s="34"/>
      <c r="AE139" s="34"/>
      <c r="AR139" s="197" t="s">
        <v>935</v>
      </c>
      <c r="AT139" s="197" t="s">
        <v>121</v>
      </c>
      <c r="AU139" s="197" t="s">
        <v>81</v>
      </c>
      <c r="AY139" s="17" t="s">
        <v>120</v>
      </c>
      <c r="BE139" s="198">
        <f>IF(N139="základní",J139,0)</f>
        <v>0</v>
      </c>
      <c r="BF139" s="198">
        <f>IF(N139="snížená",J139,0)</f>
        <v>0</v>
      </c>
      <c r="BG139" s="198">
        <f>IF(N139="zákl. přenesená",J139,0)</f>
        <v>0</v>
      </c>
      <c r="BH139" s="198">
        <f>IF(N139="sníž. přenesená",J139,0)</f>
        <v>0</v>
      </c>
      <c r="BI139" s="198">
        <f>IF(N139="nulová",J139,0)</f>
        <v>0</v>
      </c>
      <c r="BJ139" s="17" t="s">
        <v>81</v>
      </c>
      <c r="BK139" s="198">
        <f>ROUND(I139*H139,2)</f>
        <v>0</v>
      </c>
      <c r="BL139" s="17" t="s">
        <v>935</v>
      </c>
      <c r="BM139" s="197" t="s">
        <v>936</v>
      </c>
    </row>
    <row r="140" spans="1:65" s="2" customFormat="1" ht="19.5">
      <c r="A140" s="34"/>
      <c r="B140" s="35"/>
      <c r="C140" s="36"/>
      <c r="D140" s="199" t="s">
        <v>127</v>
      </c>
      <c r="E140" s="36"/>
      <c r="F140" s="200" t="s">
        <v>933</v>
      </c>
      <c r="G140" s="36"/>
      <c r="H140" s="36"/>
      <c r="I140" s="201"/>
      <c r="J140" s="36"/>
      <c r="K140" s="36"/>
      <c r="L140" s="39"/>
      <c r="M140" s="202"/>
      <c r="N140" s="203"/>
      <c r="O140" s="71"/>
      <c r="P140" s="71"/>
      <c r="Q140" s="71"/>
      <c r="R140" s="71"/>
      <c r="S140" s="71"/>
      <c r="T140" s="72"/>
      <c r="U140" s="34"/>
      <c r="V140" s="34"/>
      <c r="W140" s="34"/>
      <c r="X140" s="34"/>
      <c r="Y140" s="34"/>
      <c r="Z140" s="34"/>
      <c r="AA140" s="34"/>
      <c r="AB140" s="34"/>
      <c r="AC140" s="34"/>
      <c r="AD140" s="34"/>
      <c r="AE140" s="34"/>
      <c r="AT140" s="17" t="s">
        <v>127</v>
      </c>
      <c r="AU140" s="17" t="s">
        <v>81</v>
      </c>
    </row>
    <row r="141" spans="1:65" s="2" customFormat="1" ht="14.45" customHeight="1">
      <c r="A141" s="34"/>
      <c r="B141" s="35"/>
      <c r="C141" s="185" t="s">
        <v>168</v>
      </c>
      <c r="D141" s="185" t="s">
        <v>121</v>
      </c>
      <c r="E141" s="186" t="s">
        <v>937</v>
      </c>
      <c r="F141" s="187" t="s">
        <v>938</v>
      </c>
      <c r="G141" s="188" t="s">
        <v>162</v>
      </c>
      <c r="H141" s="189">
        <v>1</v>
      </c>
      <c r="I141" s="190"/>
      <c r="J141" s="191">
        <f>ROUND(I141*H141,2)</f>
        <v>0</v>
      </c>
      <c r="K141" s="192"/>
      <c r="L141" s="39"/>
      <c r="M141" s="193" t="s">
        <v>1</v>
      </c>
      <c r="N141" s="194" t="s">
        <v>38</v>
      </c>
      <c r="O141" s="71"/>
      <c r="P141" s="195">
        <f>O141*H141</f>
        <v>0</v>
      </c>
      <c r="Q141" s="195">
        <v>0</v>
      </c>
      <c r="R141" s="195">
        <f>Q141*H141</f>
        <v>0</v>
      </c>
      <c r="S141" s="195">
        <v>0</v>
      </c>
      <c r="T141" s="196">
        <f>S141*H141</f>
        <v>0</v>
      </c>
      <c r="U141" s="34"/>
      <c r="V141" s="34"/>
      <c r="W141" s="34"/>
      <c r="X141" s="34"/>
      <c r="Y141" s="34"/>
      <c r="Z141" s="34"/>
      <c r="AA141" s="34"/>
      <c r="AB141" s="34"/>
      <c r="AC141" s="34"/>
      <c r="AD141" s="34"/>
      <c r="AE141" s="34"/>
      <c r="AR141" s="197" t="s">
        <v>935</v>
      </c>
      <c r="AT141" s="197" t="s">
        <v>121</v>
      </c>
      <c r="AU141" s="197" t="s">
        <v>81</v>
      </c>
      <c r="AY141" s="17" t="s">
        <v>120</v>
      </c>
      <c r="BE141" s="198">
        <f>IF(N141="základní",J141,0)</f>
        <v>0</v>
      </c>
      <c r="BF141" s="198">
        <f>IF(N141="snížená",J141,0)</f>
        <v>0</v>
      </c>
      <c r="BG141" s="198">
        <f>IF(N141="zákl. přenesená",J141,0)</f>
        <v>0</v>
      </c>
      <c r="BH141" s="198">
        <f>IF(N141="sníž. přenesená",J141,0)</f>
        <v>0</v>
      </c>
      <c r="BI141" s="198">
        <f>IF(N141="nulová",J141,0)</f>
        <v>0</v>
      </c>
      <c r="BJ141" s="17" t="s">
        <v>81</v>
      </c>
      <c r="BK141" s="198">
        <f>ROUND(I141*H141,2)</f>
        <v>0</v>
      </c>
      <c r="BL141" s="17" t="s">
        <v>935</v>
      </c>
      <c r="BM141" s="197" t="s">
        <v>939</v>
      </c>
    </row>
    <row r="142" spans="1:65" s="2" customFormat="1" ht="19.5">
      <c r="A142" s="34"/>
      <c r="B142" s="35"/>
      <c r="C142" s="36"/>
      <c r="D142" s="199" t="s">
        <v>127</v>
      </c>
      <c r="E142" s="36"/>
      <c r="F142" s="200" t="s">
        <v>933</v>
      </c>
      <c r="G142" s="36"/>
      <c r="H142" s="36"/>
      <c r="I142" s="201"/>
      <c r="J142" s="36"/>
      <c r="K142" s="36"/>
      <c r="L142" s="39"/>
      <c r="M142" s="202"/>
      <c r="N142" s="203"/>
      <c r="O142" s="71"/>
      <c r="P142" s="71"/>
      <c r="Q142" s="71"/>
      <c r="R142" s="71"/>
      <c r="S142" s="71"/>
      <c r="T142" s="72"/>
      <c r="U142" s="34"/>
      <c r="V142" s="34"/>
      <c r="W142" s="34"/>
      <c r="X142" s="34"/>
      <c r="Y142" s="34"/>
      <c r="Z142" s="34"/>
      <c r="AA142" s="34"/>
      <c r="AB142" s="34"/>
      <c r="AC142" s="34"/>
      <c r="AD142" s="34"/>
      <c r="AE142" s="34"/>
      <c r="AT142" s="17" t="s">
        <v>127</v>
      </c>
      <c r="AU142" s="17" t="s">
        <v>81</v>
      </c>
    </row>
    <row r="143" spans="1:65" s="2" customFormat="1" ht="14.45" customHeight="1">
      <c r="A143" s="34"/>
      <c r="B143" s="35"/>
      <c r="C143" s="185" t="s">
        <v>152</v>
      </c>
      <c r="D143" s="185" t="s">
        <v>121</v>
      </c>
      <c r="E143" s="186" t="s">
        <v>940</v>
      </c>
      <c r="F143" s="187" t="s">
        <v>941</v>
      </c>
      <c r="G143" s="188" t="s">
        <v>162</v>
      </c>
      <c r="H143" s="189">
        <v>1</v>
      </c>
      <c r="I143" s="190"/>
      <c r="J143" s="191">
        <f>ROUND(I143*H143,2)</f>
        <v>0</v>
      </c>
      <c r="K143" s="192"/>
      <c r="L143" s="39"/>
      <c r="M143" s="193" t="s">
        <v>1</v>
      </c>
      <c r="N143" s="194" t="s">
        <v>38</v>
      </c>
      <c r="O143" s="71"/>
      <c r="P143" s="195">
        <f>O143*H143</f>
        <v>0</v>
      </c>
      <c r="Q143" s="195">
        <v>0</v>
      </c>
      <c r="R143" s="195">
        <f>Q143*H143</f>
        <v>0</v>
      </c>
      <c r="S143" s="195">
        <v>0</v>
      </c>
      <c r="T143" s="196">
        <f>S143*H143</f>
        <v>0</v>
      </c>
      <c r="U143" s="34"/>
      <c r="V143" s="34"/>
      <c r="W143" s="34"/>
      <c r="X143" s="34"/>
      <c r="Y143" s="34"/>
      <c r="Z143" s="34"/>
      <c r="AA143" s="34"/>
      <c r="AB143" s="34"/>
      <c r="AC143" s="34"/>
      <c r="AD143" s="34"/>
      <c r="AE143" s="34"/>
      <c r="AR143" s="197" t="s">
        <v>125</v>
      </c>
      <c r="AT143" s="197" t="s">
        <v>121</v>
      </c>
      <c r="AU143" s="197" t="s">
        <v>81</v>
      </c>
      <c r="AY143" s="17" t="s">
        <v>120</v>
      </c>
      <c r="BE143" s="198">
        <f>IF(N143="základní",J143,0)</f>
        <v>0</v>
      </c>
      <c r="BF143" s="198">
        <f>IF(N143="snížená",J143,0)</f>
        <v>0</v>
      </c>
      <c r="BG143" s="198">
        <f>IF(N143="zákl. přenesená",J143,0)</f>
        <v>0</v>
      </c>
      <c r="BH143" s="198">
        <f>IF(N143="sníž. přenesená",J143,0)</f>
        <v>0</v>
      </c>
      <c r="BI143" s="198">
        <f>IF(N143="nulová",J143,0)</f>
        <v>0</v>
      </c>
      <c r="BJ143" s="17" t="s">
        <v>81</v>
      </c>
      <c r="BK143" s="198">
        <f>ROUND(I143*H143,2)</f>
        <v>0</v>
      </c>
      <c r="BL143" s="17" t="s">
        <v>125</v>
      </c>
      <c r="BM143" s="197" t="s">
        <v>942</v>
      </c>
    </row>
    <row r="144" spans="1:65" s="2" customFormat="1" ht="11.25">
      <c r="A144" s="34"/>
      <c r="B144" s="35"/>
      <c r="C144" s="36"/>
      <c r="D144" s="199" t="s">
        <v>127</v>
      </c>
      <c r="E144" s="36"/>
      <c r="F144" s="200" t="s">
        <v>941</v>
      </c>
      <c r="G144" s="36"/>
      <c r="H144" s="36"/>
      <c r="I144" s="201"/>
      <c r="J144" s="36"/>
      <c r="K144" s="36"/>
      <c r="L144" s="39"/>
      <c r="M144" s="202"/>
      <c r="N144" s="203"/>
      <c r="O144" s="71"/>
      <c r="P144" s="71"/>
      <c r="Q144" s="71"/>
      <c r="R144" s="71"/>
      <c r="S144" s="71"/>
      <c r="T144" s="72"/>
      <c r="U144" s="34"/>
      <c r="V144" s="34"/>
      <c r="W144" s="34"/>
      <c r="X144" s="34"/>
      <c r="Y144" s="34"/>
      <c r="Z144" s="34"/>
      <c r="AA144" s="34"/>
      <c r="AB144" s="34"/>
      <c r="AC144" s="34"/>
      <c r="AD144" s="34"/>
      <c r="AE144" s="34"/>
      <c r="AT144" s="17" t="s">
        <v>127</v>
      </c>
      <c r="AU144" s="17" t="s">
        <v>81</v>
      </c>
    </row>
    <row r="145" spans="1:65" s="13" customFormat="1" ht="11.25">
      <c r="B145" s="204"/>
      <c r="C145" s="205"/>
      <c r="D145" s="199" t="s">
        <v>128</v>
      </c>
      <c r="E145" s="206" t="s">
        <v>1</v>
      </c>
      <c r="F145" s="207" t="s">
        <v>81</v>
      </c>
      <c r="G145" s="205"/>
      <c r="H145" s="208">
        <v>1</v>
      </c>
      <c r="I145" s="209"/>
      <c r="J145" s="205"/>
      <c r="K145" s="205"/>
      <c r="L145" s="210"/>
      <c r="M145" s="211"/>
      <c r="N145" s="212"/>
      <c r="O145" s="212"/>
      <c r="P145" s="212"/>
      <c r="Q145" s="212"/>
      <c r="R145" s="212"/>
      <c r="S145" s="212"/>
      <c r="T145" s="213"/>
      <c r="AT145" s="214" t="s">
        <v>128</v>
      </c>
      <c r="AU145" s="214" t="s">
        <v>81</v>
      </c>
      <c r="AV145" s="13" t="s">
        <v>83</v>
      </c>
      <c r="AW145" s="13" t="s">
        <v>30</v>
      </c>
      <c r="AX145" s="13" t="s">
        <v>81</v>
      </c>
      <c r="AY145" s="214" t="s">
        <v>120</v>
      </c>
    </row>
    <row r="146" spans="1:65" s="2" customFormat="1" ht="24.2" customHeight="1">
      <c r="A146" s="34"/>
      <c r="B146" s="35"/>
      <c r="C146" s="185" t="s">
        <v>158</v>
      </c>
      <c r="D146" s="185" t="s">
        <v>121</v>
      </c>
      <c r="E146" s="186" t="s">
        <v>943</v>
      </c>
      <c r="F146" s="187" t="s">
        <v>944</v>
      </c>
      <c r="G146" s="188" t="s">
        <v>162</v>
      </c>
      <c r="H146" s="189">
        <v>1</v>
      </c>
      <c r="I146" s="190"/>
      <c r="J146" s="191">
        <f>ROUND(I146*H146,2)</f>
        <v>0</v>
      </c>
      <c r="K146" s="192"/>
      <c r="L146" s="39"/>
      <c r="M146" s="193" t="s">
        <v>1</v>
      </c>
      <c r="N146" s="194" t="s">
        <v>38</v>
      </c>
      <c r="O146" s="71"/>
      <c r="P146" s="195">
        <f>O146*H146</f>
        <v>0</v>
      </c>
      <c r="Q146" s="195">
        <v>0</v>
      </c>
      <c r="R146" s="195">
        <f>Q146*H146</f>
        <v>0</v>
      </c>
      <c r="S146" s="195">
        <v>0</v>
      </c>
      <c r="T146" s="196">
        <f>S146*H146</f>
        <v>0</v>
      </c>
      <c r="U146" s="34"/>
      <c r="V146" s="34"/>
      <c r="W146" s="34"/>
      <c r="X146" s="34"/>
      <c r="Y146" s="34"/>
      <c r="Z146" s="34"/>
      <c r="AA146" s="34"/>
      <c r="AB146" s="34"/>
      <c r="AC146" s="34"/>
      <c r="AD146" s="34"/>
      <c r="AE146" s="34"/>
      <c r="AR146" s="197" t="s">
        <v>125</v>
      </c>
      <c r="AT146" s="197" t="s">
        <v>121</v>
      </c>
      <c r="AU146" s="197" t="s">
        <v>81</v>
      </c>
      <c r="AY146" s="17" t="s">
        <v>120</v>
      </c>
      <c r="BE146" s="198">
        <f>IF(N146="základní",J146,0)</f>
        <v>0</v>
      </c>
      <c r="BF146" s="198">
        <f>IF(N146="snížená",J146,0)</f>
        <v>0</v>
      </c>
      <c r="BG146" s="198">
        <f>IF(N146="zákl. přenesená",J146,0)</f>
        <v>0</v>
      </c>
      <c r="BH146" s="198">
        <f>IF(N146="sníž. přenesená",J146,0)</f>
        <v>0</v>
      </c>
      <c r="BI146" s="198">
        <f>IF(N146="nulová",J146,0)</f>
        <v>0</v>
      </c>
      <c r="BJ146" s="17" t="s">
        <v>81</v>
      </c>
      <c r="BK146" s="198">
        <f>ROUND(I146*H146,2)</f>
        <v>0</v>
      </c>
      <c r="BL146" s="17" t="s">
        <v>125</v>
      </c>
      <c r="BM146" s="197" t="s">
        <v>945</v>
      </c>
    </row>
    <row r="147" spans="1:65" s="2" customFormat="1" ht="11.25">
      <c r="A147" s="34"/>
      <c r="B147" s="35"/>
      <c r="C147" s="36"/>
      <c r="D147" s="199" t="s">
        <v>127</v>
      </c>
      <c r="E147" s="36"/>
      <c r="F147" s="200" t="s">
        <v>944</v>
      </c>
      <c r="G147" s="36"/>
      <c r="H147" s="36"/>
      <c r="I147" s="201"/>
      <c r="J147" s="36"/>
      <c r="K147" s="36"/>
      <c r="L147" s="39"/>
      <c r="M147" s="202"/>
      <c r="N147" s="203"/>
      <c r="O147" s="71"/>
      <c r="P147" s="71"/>
      <c r="Q147" s="71"/>
      <c r="R147" s="71"/>
      <c r="S147" s="71"/>
      <c r="T147" s="72"/>
      <c r="U147" s="34"/>
      <c r="V147" s="34"/>
      <c r="W147" s="34"/>
      <c r="X147" s="34"/>
      <c r="Y147" s="34"/>
      <c r="Z147" s="34"/>
      <c r="AA147" s="34"/>
      <c r="AB147" s="34"/>
      <c r="AC147" s="34"/>
      <c r="AD147" s="34"/>
      <c r="AE147" s="34"/>
      <c r="AT147" s="17" t="s">
        <v>127</v>
      </c>
      <c r="AU147" s="17" t="s">
        <v>81</v>
      </c>
    </row>
    <row r="148" spans="1:65" s="13" customFormat="1" ht="11.25">
      <c r="B148" s="204"/>
      <c r="C148" s="205"/>
      <c r="D148" s="199" t="s">
        <v>128</v>
      </c>
      <c r="E148" s="206" t="s">
        <v>1</v>
      </c>
      <c r="F148" s="207" t="s">
        <v>81</v>
      </c>
      <c r="G148" s="205"/>
      <c r="H148" s="208">
        <v>1</v>
      </c>
      <c r="I148" s="209"/>
      <c r="J148" s="205"/>
      <c r="K148" s="205"/>
      <c r="L148" s="210"/>
      <c r="M148" s="211"/>
      <c r="N148" s="212"/>
      <c r="O148" s="212"/>
      <c r="P148" s="212"/>
      <c r="Q148" s="212"/>
      <c r="R148" s="212"/>
      <c r="S148" s="212"/>
      <c r="T148" s="213"/>
      <c r="AT148" s="214" t="s">
        <v>128</v>
      </c>
      <c r="AU148" s="214" t="s">
        <v>81</v>
      </c>
      <c r="AV148" s="13" t="s">
        <v>83</v>
      </c>
      <c r="AW148" s="13" t="s">
        <v>30</v>
      </c>
      <c r="AX148" s="13" t="s">
        <v>81</v>
      </c>
      <c r="AY148" s="214" t="s">
        <v>120</v>
      </c>
    </row>
    <row r="149" spans="1:65" s="2" customFormat="1" ht="62.65" customHeight="1">
      <c r="A149" s="34"/>
      <c r="B149" s="35"/>
      <c r="C149" s="185" t="s">
        <v>164</v>
      </c>
      <c r="D149" s="185" t="s">
        <v>121</v>
      </c>
      <c r="E149" s="186" t="s">
        <v>946</v>
      </c>
      <c r="F149" s="187" t="s">
        <v>947</v>
      </c>
      <c r="G149" s="188" t="s">
        <v>162</v>
      </c>
      <c r="H149" s="189">
        <v>1</v>
      </c>
      <c r="I149" s="190"/>
      <c r="J149" s="191">
        <f>ROUND(I149*H149,2)</f>
        <v>0</v>
      </c>
      <c r="K149" s="192"/>
      <c r="L149" s="39"/>
      <c r="M149" s="193" t="s">
        <v>1</v>
      </c>
      <c r="N149" s="194" t="s">
        <v>38</v>
      </c>
      <c r="O149" s="71"/>
      <c r="P149" s="195">
        <f>O149*H149</f>
        <v>0</v>
      </c>
      <c r="Q149" s="195">
        <v>0</v>
      </c>
      <c r="R149" s="195">
        <f>Q149*H149</f>
        <v>0</v>
      </c>
      <c r="S149" s="195">
        <v>0</v>
      </c>
      <c r="T149" s="196">
        <f>S149*H149</f>
        <v>0</v>
      </c>
      <c r="U149" s="34"/>
      <c r="V149" s="34"/>
      <c r="W149" s="34"/>
      <c r="X149" s="34"/>
      <c r="Y149" s="34"/>
      <c r="Z149" s="34"/>
      <c r="AA149" s="34"/>
      <c r="AB149" s="34"/>
      <c r="AC149" s="34"/>
      <c r="AD149" s="34"/>
      <c r="AE149" s="34"/>
      <c r="AR149" s="197" t="s">
        <v>935</v>
      </c>
      <c r="AT149" s="197" t="s">
        <v>121</v>
      </c>
      <c r="AU149" s="197" t="s">
        <v>81</v>
      </c>
      <c r="AY149" s="17" t="s">
        <v>120</v>
      </c>
      <c r="BE149" s="198">
        <f>IF(N149="základní",J149,0)</f>
        <v>0</v>
      </c>
      <c r="BF149" s="198">
        <f>IF(N149="snížená",J149,0)</f>
        <v>0</v>
      </c>
      <c r="BG149" s="198">
        <f>IF(N149="zákl. přenesená",J149,0)</f>
        <v>0</v>
      </c>
      <c r="BH149" s="198">
        <f>IF(N149="sníž. přenesená",J149,0)</f>
        <v>0</v>
      </c>
      <c r="BI149" s="198">
        <f>IF(N149="nulová",J149,0)</f>
        <v>0</v>
      </c>
      <c r="BJ149" s="17" t="s">
        <v>81</v>
      </c>
      <c r="BK149" s="198">
        <f>ROUND(I149*H149,2)</f>
        <v>0</v>
      </c>
      <c r="BL149" s="17" t="s">
        <v>935</v>
      </c>
      <c r="BM149" s="197" t="s">
        <v>948</v>
      </c>
    </row>
    <row r="150" spans="1:65" s="2" customFormat="1" ht="39">
      <c r="A150" s="34"/>
      <c r="B150" s="35"/>
      <c r="C150" s="36"/>
      <c r="D150" s="199" t="s">
        <v>127</v>
      </c>
      <c r="E150" s="36"/>
      <c r="F150" s="200" t="s">
        <v>947</v>
      </c>
      <c r="G150" s="36"/>
      <c r="H150" s="36"/>
      <c r="I150" s="201"/>
      <c r="J150" s="36"/>
      <c r="K150" s="36"/>
      <c r="L150" s="39"/>
      <c r="M150" s="252"/>
      <c r="N150" s="253"/>
      <c r="O150" s="254"/>
      <c r="P150" s="254"/>
      <c r="Q150" s="254"/>
      <c r="R150" s="254"/>
      <c r="S150" s="254"/>
      <c r="T150" s="255"/>
      <c r="U150" s="34"/>
      <c r="V150" s="34"/>
      <c r="W150" s="34"/>
      <c r="X150" s="34"/>
      <c r="Y150" s="34"/>
      <c r="Z150" s="34"/>
      <c r="AA150" s="34"/>
      <c r="AB150" s="34"/>
      <c r="AC150" s="34"/>
      <c r="AD150" s="34"/>
      <c r="AE150" s="34"/>
      <c r="AT150" s="17" t="s">
        <v>127</v>
      </c>
      <c r="AU150" s="17" t="s">
        <v>81</v>
      </c>
    </row>
    <row r="151" spans="1:65" s="2" customFormat="1" ht="6.95" customHeight="1">
      <c r="A151" s="34"/>
      <c r="B151" s="54"/>
      <c r="C151" s="55"/>
      <c r="D151" s="55"/>
      <c r="E151" s="55"/>
      <c r="F151" s="55"/>
      <c r="G151" s="55"/>
      <c r="H151" s="55"/>
      <c r="I151" s="55"/>
      <c r="J151" s="55"/>
      <c r="K151" s="55"/>
      <c r="L151" s="39"/>
      <c r="M151" s="34"/>
      <c r="O151" s="34"/>
      <c r="P151" s="34"/>
      <c r="Q151" s="34"/>
      <c r="R151" s="34"/>
      <c r="S151" s="34"/>
      <c r="T151" s="34"/>
      <c r="U151" s="34"/>
      <c r="V151" s="34"/>
      <c r="W151" s="34"/>
      <c r="X151" s="34"/>
      <c r="Y151" s="34"/>
      <c r="Z151" s="34"/>
      <c r="AA151" s="34"/>
      <c r="AB151" s="34"/>
      <c r="AC151" s="34"/>
      <c r="AD151" s="34"/>
      <c r="AE151" s="34"/>
    </row>
  </sheetData>
  <sheetProtection algorithmName="SHA-512" hashValue="zoMS2YAboaYp4r+ttBVLUpYd7vSI5IkClbLq52JbyH7DArDo81Xjqrq412Q0HkzCSGVBgMvbrcI3xoTfCf5/zg==" saltValue="Gx0+xniKyMKy17sTaXor7kZH0CR/2AzUGo61U/RmBCx2IfQ4FYdYUqkyV5lPICQMJ+MfgBrzoKSN2GXCudBb1A==" spinCount="100000" sheet="1" objects="1" scenarios="1" formatColumns="0" formatRows="0" autoFilter="0"/>
  <autoFilter ref="C116:K150"/>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01 - Oprava koleje od km ...</vt:lpstr>
      <vt:lpstr>02 - Oprava zhlaví Ledeč n-S</vt:lpstr>
      <vt:lpstr>03 - VRN</vt:lpstr>
      <vt:lpstr>'01 - Oprava koleje od km ...'!Názvy_tisku</vt:lpstr>
      <vt:lpstr>'02 - Oprava zhlaví Ledeč n-S'!Názvy_tisku</vt:lpstr>
      <vt:lpstr>'03 - VRN'!Názvy_tisku</vt:lpstr>
      <vt:lpstr>'Rekapitulace stavby'!Názvy_tisku</vt:lpstr>
      <vt:lpstr>'01 - Oprava koleje od km ...'!Oblast_tisku</vt:lpstr>
      <vt:lpstr>'02 - Oprava zhlaví Ledeč n-S'!Oblast_tisku</vt:lpstr>
      <vt:lpstr>'03 - VRN'!Oblast_tisku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Žák Michal, Ing.</dc:creator>
  <cp:lastModifiedBy>Maršíková Iva</cp:lastModifiedBy>
  <dcterms:created xsi:type="dcterms:W3CDTF">2020-07-28T12:16:05Z</dcterms:created>
  <dcterms:modified xsi:type="dcterms:W3CDTF">2020-08-14T08:54:11Z</dcterms:modified>
</cp:coreProperties>
</file>